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Jablonova-218 - Oprava by..." sheetId="2" state="visible" r:id="rId4"/>
  </sheets>
  <definedNames>
    <definedName function="false" hidden="false" localSheetId="1" name="_xlnm.Print_Area" vbProcedure="false">'Jablonova-218 - Oprava by...'!$C$4:$J$76,'Jablonova-218 - Oprava by...'!$C$82:$J$119,'Jablonova-218 - Oprava by...'!$C$125:$K$378</definedName>
    <definedName function="false" hidden="false" localSheetId="1" name="_xlnm.Print_Titles" vbProcedure="false">'Jablonova-218 - Oprava by...'!$135:$135</definedName>
    <definedName function="false" hidden="true" localSheetId="1" name="_xlnm._FilterDatabase" vbProcedure="false">'Jablonova-218 - Oprava by...'!$C$135:$K$378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<sst xmlns="http://schemas.openxmlformats.org/spreadsheetml/2006/main" count="2978" uniqueCount="807">
  <si>
    <t xml:space="preserve">Export Komplet</t>
  </si>
  <si>
    <t xml:space="preserve">2.0</t>
  </si>
  <si>
    <t xml:space="preserve">False</t>
  </si>
  <si>
    <t xml:space="preserve">{db19f359-1ab7-450d-b620-c7227b92249b}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</si>
  <si>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</si>
  <si>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</si>
  <si>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</si>
  <si>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</si>
  <si>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</si>
  <si>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</si>
  <si>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</si>
  <si>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</si>
  <si>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</si>
  <si>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Jablonova-218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</si>
  <si>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</si>
  <si>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</si>
  <si>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č.218</t>
  </si>
  <si>
    <t xml:space="preserve">KSO:</t>
  </si>
  <si>
    <t xml:space="preserve">CC-CZ:</t>
  </si>
  <si>
    <t xml:space="preserve">Místo:</t>
  </si>
  <si>
    <t xml:space="preserve">Jabloňova 22-28</t>
  </si>
  <si>
    <t xml:space="preserve">Datum:</t>
  </si>
  <si>
    <t xml:space="preserve">24. 8. 2025</t>
  </si>
  <si>
    <t xml:space="preserve">Zadavatel:</t>
  </si>
  <si>
    <t xml:space="preserve">IČ:</t>
  </si>
  <si>
    <t xml:space="preserve">MmBrna, OSM, Husova 3, Brno 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</si>
  <si>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</si>
  <si>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</si>
  <si>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</si>
  <si>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</si>
  <si>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</si>
  <si>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</si>
  <si>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</si>
  <si>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</si>
  <si>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</si>
  <si>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</si>
  <si>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</si>
  <si>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</si>
  <si>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</si>
  <si>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</si>
  <si>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</si>
  <si>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</si>
  <si>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</si>
  <si>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</si>
  <si>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</si>
  <si>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</si>
  <si>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</si>
  <si>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</si>
  <si>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</si>
  <si>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</si>
  <si>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</si>
  <si>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</si>
  <si>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</si>
  <si>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</si>
  <si>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</si>
  <si>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</si>
  <si>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</si>
  <si>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</si>
  <si>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</si>
  <si>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</si>
  <si>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</si>
  <si>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</si>
  <si>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</si>
  <si>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</si>
  <si>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</si>
  <si>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</si>
  <si>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</si>
  <si>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</si>
  <si>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</si>
  <si>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</si>
  <si>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</si>
  <si>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</si>
  <si>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</si>
  <si>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</si>
  <si>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</si>
  <si>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</si>
  <si>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</si>
  <si>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</si>
  <si>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</si>
  <si>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</si>
  <si>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</si>
  <si>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</si>
  <si>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</si>
  <si>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</si>
  <si>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</si>
  <si>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</si>
  <si>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</si>
  <si>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</si>
  <si>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</si>
  <si>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</si>
  <si>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</si>
  <si>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</si>
  <si>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</si>
  <si>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</si>
  <si>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</si>
  <si>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</si>
  <si>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</si>
  <si>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</si>
  <si>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</si>
  <si>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</si>
  <si>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</si>
  <si>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</si>
  <si>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</si>
  <si>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</si>
  <si>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</si>
  <si>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</si>
  <si>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</si>
  <si>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</si>
  <si>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</si>
  <si>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</si>
  <si>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</si>
  <si>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</si>
  <si>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</si>
  <si>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</si>
  <si>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</si>
  <si>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</si>
  <si>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</si>
  <si>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</si>
  <si>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</si>
  <si>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</si>
  <si>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</si>
  <si>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</si>
  <si>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</si>
  <si>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</si>
  <si>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</si>
  <si>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</si>
  <si>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</si>
  <si>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</si>
  <si>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</si>
  <si>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</si>
  <si>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342291111</t>
  </si>
  <si>
    <t xml:space="preserve">Ukotvení příček montážní polyuretanovou pěnou tl příčky do 100 mm</t>
  </si>
  <si>
    <t xml:space="preserve">m</t>
  </si>
  <si>
    <t xml:space="preserve">CS ÚRS 2025 02</t>
  </si>
  <si>
    <t xml:space="preserve">4</t>
  </si>
  <si>
    <t xml:space="preserve">2</t>
  </si>
  <si>
    <t xml:space="preserve">679585804</t>
  </si>
  <si>
    <t xml:space="preserve">346244352</t>
  </si>
  <si>
    <t xml:space="preserve">Obezdívka koupelnových van ploch rovných tl 50 mm z pórobetonových přesných tvárnic</t>
  </si>
  <si>
    <t xml:space="preserve">m2</t>
  </si>
  <si>
    <t xml:space="preserve">-624109245</t>
  </si>
  <si>
    <t xml:space="preserve">6</t>
  </si>
  <si>
    <t xml:space="preserve">Úpravy povrchů, podlahy a osazování výplní</t>
  </si>
  <si>
    <t xml:space="preserve">611135101</t>
  </si>
  <si>
    <t xml:space="preserve">Hrubá výplň rýh ve stropech maltou jakékoli šířky rýhy</t>
  </si>
  <si>
    <t xml:space="preserve">1396835249</t>
  </si>
  <si>
    <t xml:space="preserve">VV</t>
  </si>
  <si>
    <t xml:space="preserve">3,0*0,1*2</t>
  </si>
  <si>
    <t xml:space="preserve">611325421</t>
  </si>
  <si>
    <t xml:space="preserve">Oprava vnitřní vápenocementové štukové omítky stropů v rozsahu plochy do 10 %</t>
  </si>
  <si>
    <t xml:space="preserve">1714029057</t>
  </si>
  <si>
    <t xml:space="preserve">3,55+4,3+1,3+7,7+3,35+33,25+12,7+12,3</t>
  </si>
  <si>
    <t xml:space="preserve">5</t>
  </si>
  <si>
    <t xml:space="preserve">612131111</t>
  </si>
  <si>
    <t xml:space="preserve">Polymercementový spojovací můstek vnitřních stěn nanášený ručně</t>
  </si>
  <si>
    <t xml:space="preserve">9046923</t>
  </si>
  <si>
    <t xml:space="preserve">612131121</t>
  </si>
  <si>
    <t xml:space="preserve">Penetrační disperzní nátěr vnitřních stěn nanášený ručně</t>
  </si>
  <si>
    <t xml:space="preserve">-587023524</t>
  </si>
  <si>
    <t xml:space="preserve">7</t>
  </si>
  <si>
    <t xml:space="preserve">612135101</t>
  </si>
  <si>
    <t xml:space="preserve">Hrubá výplň rýh ve stěnách maltou jakékoli šířky rýhy</t>
  </si>
  <si>
    <t xml:space="preserve">-1249527215</t>
  </si>
  <si>
    <t xml:space="preserve">2,4*0,1*3+(1,95+1,75)*2*0,1"sokl"</t>
  </si>
  <si>
    <t xml:space="preserve">8</t>
  </si>
  <si>
    <t xml:space="preserve">612321141</t>
  </si>
  <si>
    <t xml:space="preserve">Vápenocementová omítka štuková dvouvrstvá vnitřních stěn nanášená ručně</t>
  </si>
  <si>
    <t xml:space="preserve">-263808441</t>
  </si>
  <si>
    <t xml:space="preserve">9</t>
  </si>
  <si>
    <t xml:space="preserve">612321191</t>
  </si>
  <si>
    <t xml:space="preserve">Příplatek k vápenocementové omítce vnitřních stěn za každých dalších 5 mm tloušťky ručně</t>
  </si>
  <si>
    <t xml:space="preserve">-590654285</t>
  </si>
  <si>
    <t xml:space="preserve">10</t>
  </si>
  <si>
    <t xml:space="preserve">612325302</t>
  </si>
  <si>
    <t xml:space="preserve">Vápenocementová štuková omítka ostění nebo nadpraží</t>
  </si>
  <si>
    <t xml:space="preserve">-981051660</t>
  </si>
  <si>
    <t xml:space="preserve">(3,0+2,4)*0,44</t>
  </si>
  <si>
    <t xml:space="preserve">11</t>
  </si>
  <si>
    <t xml:space="preserve">612325421</t>
  </si>
  <si>
    <t xml:space="preserve">Oprava vnitřní vápenocementové štukové omítky stěn v rozsahu plochy do 10 %</t>
  </si>
  <si>
    <t xml:space="preserve">2081717583</t>
  </si>
  <si>
    <t xml:space="preserve">"1"(1,95+1,7)*2*2,6-0,9*2-0,8*2+5*0,2</t>
  </si>
  <si>
    <t xml:space="preserve">"2"(2,7+1,6)*2*0,6</t>
  </si>
  <si>
    <t xml:space="preserve">"3"(1,6+0,85)*2*0,6</t>
  </si>
  <si>
    <t xml:space="preserve">"4"(1,8+4,255)*2*2,1-0,7*1,5-0,8*1,5*4-0,6*1,5*2+4*0,2</t>
  </si>
  <si>
    <t xml:space="preserve">"5"(2,08+1,6)*2*2,6-0,7*2,0</t>
  </si>
  <si>
    <t xml:space="preserve">"6"(4,7+6,9)*2*2,6-0,8*2,0-0,9*1,95*2-3,0*2,4-1,3*2,4+(0,9+1,95*2)*0,2*2+(1,3+3+2,4*2)*0,2</t>
  </si>
  <si>
    <t xml:space="preserve">"7"(3,0+4,2)*2*2,6-0,8*2,0-0,9*1,95*2+(0,9+1,95*2)*0,2*2</t>
  </si>
  <si>
    <t xml:space="preserve">"8"(2,9+4,2)*2*2,6-0,8*2,0-0,9*1,95-0,5*1,95+(0,5+0,9+1,95*4)*0,2</t>
  </si>
  <si>
    <t xml:space="preserve">Součet</t>
  </si>
  <si>
    <t xml:space="preserve">619991011</t>
  </si>
  <si>
    <t xml:space="preserve">Obalení konstrukcí a prvků fólií přilepenou lepící páskou</t>
  </si>
  <si>
    <t xml:space="preserve">-1544992734</t>
  </si>
  <si>
    <t xml:space="preserve">0,9*1,95*2+(1,3+3,0)*2,4+0,5*1,95+0,9*1,95*3+2,2*0,6</t>
  </si>
  <si>
    <t xml:space="preserve">13</t>
  </si>
  <si>
    <t xml:space="preserve">632450132</t>
  </si>
  <si>
    <t xml:space="preserve">Vyrovnávací cementový potěr tl přes 20 do 30 mm ze suchých směsí provedený v ploše</t>
  </si>
  <si>
    <t xml:space="preserve">792892203</t>
  </si>
  <si>
    <t xml:space="preserve">"1,2"3,6+4,35</t>
  </si>
  <si>
    <t xml:space="preserve">14</t>
  </si>
  <si>
    <t xml:space="preserve">642-pc  1</t>
  </si>
  <si>
    <t xml:space="preserve">Zapravení děr v obkladech</t>
  </si>
  <si>
    <t xml:space="preserve">sada</t>
  </si>
  <si>
    <t xml:space="preserve">-1940048135</t>
  </si>
  <si>
    <t xml:space="preserve">15</t>
  </si>
  <si>
    <t xml:space="preserve">642-pc  2</t>
  </si>
  <si>
    <t xml:space="preserve">Odvoz a likvidace dveří</t>
  </si>
  <si>
    <t xml:space="preserve">kus</t>
  </si>
  <si>
    <t xml:space="preserve">-1280070456</t>
  </si>
  <si>
    <t xml:space="preserve">Ostatní konstrukce a práce, bourání</t>
  </si>
  <si>
    <t xml:space="preserve">16</t>
  </si>
  <si>
    <t xml:space="preserve">952901111</t>
  </si>
  <si>
    <t xml:space="preserve">Vyčištění bytu při výšce podlaží do 4 m </t>
  </si>
  <si>
    <t xml:space="preserve">383348398</t>
  </si>
  <si>
    <t xml:space="preserve">17</t>
  </si>
  <si>
    <t xml:space="preserve">952-pc 1</t>
  </si>
  <si>
    <t xml:space="preserve">Odvoz a likvidace, háků, háčků a šrouby, pracovní desky,skříňky, digestoře, světel,dřezu, obrazků, mydlenek, hlinikové folie, žaluzií, prkna</t>
  </si>
  <si>
    <t xml:space="preserve">-97586748</t>
  </si>
  <si>
    <t xml:space="preserve">18</t>
  </si>
  <si>
    <t xml:space="preserve">952-pc 2</t>
  </si>
  <si>
    <t xml:space="preserve">Vyčistit dlažbu,obklad na WC </t>
  </si>
  <si>
    <t xml:space="preserve">hod</t>
  </si>
  <si>
    <t xml:space="preserve">1610732570</t>
  </si>
  <si>
    <t xml:space="preserve">19</t>
  </si>
  <si>
    <t xml:space="preserve">952-pc 3</t>
  </si>
  <si>
    <t xml:space="preserve">Vyklizení sklepa včetně odvozu</t>
  </si>
  <si>
    <t xml:space="preserve">811433048</t>
  </si>
  <si>
    <t xml:space="preserve">20</t>
  </si>
  <si>
    <t xml:space="preserve">962086110</t>
  </si>
  <si>
    <t xml:space="preserve">Bourání pórobetonových příček nebo přizdívek tl do 100 mm</t>
  </si>
  <si>
    <t xml:space="preserve">-1078257310</t>
  </si>
  <si>
    <t xml:space="preserve">1,6*0,5</t>
  </si>
  <si>
    <t xml:space="preserve">965081213</t>
  </si>
  <si>
    <t xml:space="preserve">Bourání podlah z dlaždic keramických nebo xylolitových tl do 10 mm plochy přes 1 m2</t>
  </si>
  <si>
    <t xml:space="preserve">315657517</t>
  </si>
  <si>
    <t xml:space="preserve">22</t>
  </si>
  <si>
    <t xml:space="preserve">965081611</t>
  </si>
  <si>
    <t xml:space="preserve">Odsekání soklíků rovných</t>
  </si>
  <si>
    <t xml:space="preserve">-118592405</t>
  </si>
  <si>
    <t xml:space="preserve">(1,95+1,75)*2</t>
  </si>
  <si>
    <t xml:space="preserve">23</t>
  </si>
  <si>
    <t xml:space="preserve">968082018</t>
  </si>
  <si>
    <t xml:space="preserve">Vybourání plastových rámů balkonové stěny včetně křídel plochy přes 4 m2</t>
  </si>
  <si>
    <t xml:space="preserve">1877078969</t>
  </si>
  <si>
    <t xml:space="preserve">3*2,4"Kuchyn"</t>
  </si>
  <si>
    <t xml:space="preserve">24</t>
  </si>
  <si>
    <t xml:space="preserve">968-pc 4</t>
  </si>
  <si>
    <t xml:space="preserve">Vyměnit zámek u poštovní schránky</t>
  </si>
  <si>
    <t xml:space="preserve">106667950</t>
  </si>
  <si>
    <t xml:space="preserve">25</t>
  </si>
  <si>
    <t xml:space="preserve">968-pc 5</t>
  </si>
  <si>
    <t xml:space="preserve">Umýt vchodové dveře a odstranit ochranné folie</t>
  </si>
  <si>
    <t xml:space="preserve">1577841525</t>
  </si>
  <si>
    <t xml:space="preserve">26</t>
  </si>
  <si>
    <t xml:space="preserve">968-pc 5a</t>
  </si>
  <si>
    <t xml:space="preserve">Umýt, seřídit kování a osadit stávající vnitřní dveře</t>
  </si>
  <si>
    <t xml:space="preserve">-2144806704</t>
  </si>
  <si>
    <t xml:space="preserve">27</t>
  </si>
  <si>
    <t xml:space="preserve">968-pc 6</t>
  </si>
  <si>
    <t xml:space="preserve">Umýt obklad v kuchyni</t>
  </si>
  <si>
    <t xml:space="preserve">-1497611591</t>
  </si>
  <si>
    <t xml:space="preserve">28</t>
  </si>
  <si>
    <t xml:space="preserve">968-pc 7</t>
  </si>
  <si>
    <t xml:space="preserve">Výměna revizních dvířek v m.č.5</t>
  </si>
  <si>
    <t xml:space="preserve">1623309203</t>
  </si>
  <si>
    <t xml:space="preserve">29</t>
  </si>
  <si>
    <t xml:space="preserve">968-pc 8</t>
  </si>
  <si>
    <t xml:space="preserve">Na balkoně-podlaha,stěny,zábradlí-se provede dezinfekce a dezinsekce</t>
  </si>
  <si>
    <t xml:space="preserve">-376272487</t>
  </si>
  <si>
    <t xml:space="preserve">30</t>
  </si>
  <si>
    <t xml:space="preserve">968-pc 9</t>
  </si>
  <si>
    <t xml:space="preserve">Provede se vyklizení balkonu včetně odstranění rákosu ze zábradlí a vyčištění dlažby</t>
  </si>
  <si>
    <t xml:space="preserve">-707240107</t>
  </si>
  <si>
    <t xml:space="preserve">31</t>
  </si>
  <si>
    <t xml:space="preserve">968-pc 10</t>
  </si>
  <si>
    <t xml:space="preserve">Provede se odstranění mazlavého těsnění kolem všwch zdí, trub, parapetů, revizních dveří...</t>
  </si>
  <si>
    <t xml:space="preserve">2024656087</t>
  </si>
  <si>
    <t xml:space="preserve">32</t>
  </si>
  <si>
    <t xml:space="preserve">974049122</t>
  </si>
  <si>
    <t xml:space="preserve">Vysekání rýh v betonových zdech a stropu hl do 30 mm š do 70 mm</t>
  </si>
  <si>
    <t xml:space="preserve">-122234557</t>
  </si>
  <si>
    <t xml:space="preserve">2,4*2+3</t>
  </si>
  <si>
    <t xml:space="preserve">33</t>
  </si>
  <si>
    <t xml:space="preserve">978011111</t>
  </si>
  <si>
    <t xml:space="preserve">Otlučení (osekání) vnitřní vápenné nebo vápenocementové omítky stropů v rozsahu do 10 %</t>
  </si>
  <si>
    <t xml:space="preserve">-1868753350</t>
  </si>
  <si>
    <t xml:space="preserve">34</t>
  </si>
  <si>
    <t xml:space="preserve">978013121</t>
  </si>
  <si>
    <t xml:space="preserve">Otlučení (osekání) vnitřní vápenné nebo vápenocementové omítky stěn v rozsahu přes 5 do 10 %</t>
  </si>
  <si>
    <t xml:space="preserve">-787576025</t>
  </si>
  <si>
    <t xml:space="preserve">35</t>
  </si>
  <si>
    <t xml:space="preserve">978013191</t>
  </si>
  <si>
    <t xml:space="preserve">Otlučení (osekání) vnitřní vápenné nebo vápenocementové omítky stěn v rozsahu 100 %</t>
  </si>
  <si>
    <t xml:space="preserve">-453506692</t>
  </si>
  <si>
    <t xml:space="preserve">"2"(2,70+1,6)*2*2,1-0,6*2,0</t>
  </si>
  <si>
    <t xml:space="preserve">"4"(4,3+1,8)*2*0,5</t>
  </si>
  <si>
    <t xml:space="preserve">36</t>
  </si>
  <si>
    <t xml:space="preserve">978059541</t>
  </si>
  <si>
    <t xml:space="preserve">Odsekání a odebrání obkladů stěn z vnitřních obkládaček plochy přes 1 m2</t>
  </si>
  <si>
    <t xml:space="preserve">19831254</t>
  </si>
  <si>
    <t xml:space="preserve">997</t>
  </si>
  <si>
    <t xml:space="preserve">Přesun sutě</t>
  </si>
  <si>
    <t xml:space="preserve">37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</si>
  <si>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</si>
  <si>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</si>
  <si>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</si>
  <si>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129586924</t>
  </si>
  <si>
    <t xml:space="preserve">38</t>
  </si>
  <si>
    <t xml:space="preserve">997013501</t>
  </si>
  <si>
    <t xml:space="preserve">Odvoz suti a vybouraných hmot na skládku nebo meziskládku do 1 km se složením</t>
  </si>
  <si>
    <t xml:space="preserve">1566455613</t>
  </si>
  <si>
    <t xml:space="preserve">39</t>
  </si>
  <si>
    <t xml:space="preserve">997013509</t>
  </si>
  <si>
    <t xml:space="preserve">Příplatek k odvozu suti a vybouraných hmot na skládku ZKD 1 km přes 1 km</t>
  </si>
  <si>
    <t xml:space="preserve">-458852969</t>
  </si>
  <si>
    <t xml:space="preserve">5,334*14 'Přepočtené koeficientem množství</t>
  </si>
  <si>
    <t xml:space="preserve">40</t>
  </si>
  <si>
    <t xml:space="preserve">997013601</t>
  </si>
  <si>
    <t xml:space="preserve">Poplatek za uložení na skládce (skládkovné) stavebního odpadu</t>
  </si>
  <si>
    <t xml:space="preserve">-723028784</t>
  </si>
  <si>
    <t xml:space="preserve">998</t>
  </si>
  <si>
    <t xml:space="preserve">Přesun hmot</t>
  </si>
  <si>
    <t xml:space="preserve">41</t>
  </si>
  <si>
    <t xml:space="preserve">998018002</t>
  </si>
  <si>
    <t xml:space="preserve">Přesun hmot ruční pro budovy v přes 6 do 12 m</t>
  </si>
  <si>
    <t xml:space="preserve">7133981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</si>
  <si>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</si>
  <si>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</si>
  <si>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</si>
  <si>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</si>
  <si>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42</t>
  </si>
  <si>
    <t xml:space="preserve">7221-pc2</t>
  </si>
  <si>
    <t xml:space="preserve">Kontrola nebo výměna uzávěru teplé a stadené vody</t>
  </si>
  <si>
    <t xml:space="preserve">-2062700122</t>
  </si>
  <si>
    <t xml:space="preserve">43</t>
  </si>
  <si>
    <t xml:space="preserve">998722202</t>
  </si>
  <si>
    <t xml:space="preserve">Přesun hmot procentní pro vnitřní vodovod v objektech v přes 6 do 12 m</t>
  </si>
  <si>
    <t xml:space="preserve">%</t>
  </si>
  <si>
    <t xml:space="preserve">-1987512801</t>
  </si>
  <si>
    <t xml:space="preserve">725</t>
  </si>
  <si>
    <t xml:space="preserve">Zdravotechnika - zařizovací předměty</t>
  </si>
  <si>
    <t xml:space="preserve">44</t>
  </si>
  <si>
    <t xml:space="preserve">725110814</t>
  </si>
  <si>
    <t xml:space="preserve">Demontáž klozetu Kombi</t>
  </si>
  <si>
    <t xml:space="preserve">soubor</t>
  </si>
  <si>
    <t xml:space="preserve">730765597</t>
  </si>
  <si>
    <t xml:space="preserve">45</t>
  </si>
  <si>
    <t xml:space="preserve">725112171.1</t>
  </si>
  <si>
    <t xml:space="preserve">Kombi klozet včetně sedátka, rohového ventilu a panceřové hadice</t>
  </si>
  <si>
    <t xml:space="preserve">1165232703</t>
  </si>
  <si>
    <t xml:space="preserve">46</t>
  </si>
  <si>
    <t xml:space="preserve">725210821</t>
  </si>
  <si>
    <t xml:space="preserve">Demontáž umyvadel </t>
  </si>
  <si>
    <t xml:space="preserve">609703631</t>
  </si>
  <si>
    <t xml:space="preserve">47</t>
  </si>
  <si>
    <t xml:space="preserve">725211603</t>
  </si>
  <si>
    <t xml:space="preserve">Umyvadlo keramické bílé se sifonem připevněné na stěnu šrouby-podobné jako stávající</t>
  </si>
  <si>
    <t xml:space="preserve">-1330419513</t>
  </si>
  <si>
    <t xml:space="preserve">48</t>
  </si>
  <si>
    <t xml:space="preserve">725220842</t>
  </si>
  <si>
    <t xml:space="preserve">Demontáž van ocelových </t>
  </si>
  <si>
    <t xml:space="preserve">1183033770</t>
  </si>
  <si>
    <t xml:space="preserve">49</t>
  </si>
  <si>
    <t xml:space="preserve">725222113.TKO</t>
  </si>
  <si>
    <t xml:space="preserve">D+m vana +sifon - stejná jako původní</t>
  </si>
  <si>
    <t xml:space="preserve">-50955880</t>
  </si>
  <si>
    <t xml:space="preserve">50</t>
  </si>
  <si>
    <t xml:space="preserve">725310823</t>
  </si>
  <si>
    <t xml:space="preserve">Demontáž dřez jednoduchý vestavěný v kuchyňských sestavách bez výtokových armatur</t>
  </si>
  <si>
    <t xml:space="preserve">1397742894</t>
  </si>
  <si>
    <t xml:space="preserve">51</t>
  </si>
  <si>
    <t xml:space="preserve">7256-pc 1</t>
  </si>
  <si>
    <t xml:space="preserve">Vyřazení sporáku na základě vyřazovacího protokolu, následná likvidace sporáku</t>
  </si>
  <si>
    <t xml:space="preserve">255202549</t>
  </si>
  <si>
    <t xml:space="preserve">52</t>
  </si>
  <si>
    <t xml:space="preserve">7256-pc 2</t>
  </si>
  <si>
    <t xml:space="preserve">Výměna přípravy na pračku</t>
  </si>
  <si>
    <t xml:space="preserve">-476395082</t>
  </si>
  <si>
    <t xml:space="preserve">53</t>
  </si>
  <si>
    <t xml:space="preserve">725820801</t>
  </si>
  <si>
    <t xml:space="preserve">Demontáž baterie nástěnné do G 3 / 4</t>
  </si>
  <si>
    <t xml:space="preserve">1963472650</t>
  </si>
  <si>
    <t xml:space="preserve">54</t>
  </si>
  <si>
    <t xml:space="preserve">725820802</t>
  </si>
  <si>
    <t xml:space="preserve">Demontáž baterie stojánkové do jednoho otvoru</t>
  </si>
  <si>
    <t xml:space="preserve">695579678</t>
  </si>
  <si>
    <t xml:space="preserve">55</t>
  </si>
  <si>
    <t xml:space="preserve">725822613R</t>
  </si>
  <si>
    <t xml:space="preserve">Baterie umyvadlová stojánková páková </t>
  </si>
  <si>
    <t xml:space="preserve">1949371589</t>
  </si>
  <si>
    <t xml:space="preserve">56</t>
  </si>
  <si>
    <t xml:space="preserve">725831312</t>
  </si>
  <si>
    <t xml:space="preserve">Baterie vanová nástěnná páková s příslušenstvím a pevným držákem</t>
  </si>
  <si>
    <t xml:space="preserve">1488164887</t>
  </si>
  <si>
    <t xml:space="preserve">57</t>
  </si>
  <si>
    <t xml:space="preserve">998725202</t>
  </si>
  <si>
    <t xml:space="preserve">Přesun hmot procentní pro zařizovací předměty v objektech v přes 6 do 12 m</t>
  </si>
  <si>
    <t xml:space="preserve">787405138</t>
  </si>
  <si>
    <t xml:space="preserve">734</t>
  </si>
  <si>
    <t xml:space="preserve">Ústřední vytápění - armatury</t>
  </si>
  <si>
    <t xml:space="preserve">58</t>
  </si>
  <si>
    <t xml:space="preserve">734221682.GCM</t>
  </si>
  <si>
    <t xml:space="preserve">Výměna termostatické hlavice a uzávěru</t>
  </si>
  <si>
    <t xml:space="preserve">741541338</t>
  </si>
  <si>
    <t xml:space="preserve">59</t>
  </si>
  <si>
    <t xml:space="preserve">998734202</t>
  </si>
  <si>
    <t xml:space="preserve">Přesun hmot procentní pro armatury v objektech v přes 6 do 12 m</t>
  </si>
  <si>
    <t xml:space="preserve">1345098153</t>
  </si>
  <si>
    <t xml:space="preserve">735</t>
  </si>
  <si>
    <t xml:space="preserve">Ústřední vytápění - otopná tělesa</t>
  </si>
  <si>
    <t xml:space="preserve">60</t>
  </si>
  <si>
    <t xml:space="preserve">735152480.KRD</t>
  </si>
  <si>
    <t xml:space="preserve">D+m otopného tělesa-koupelnový žebřík -dle stávajícího</t>
  </si>
  <si>
    <t xml:space="preserve">-556510399</t>
  </si>
  <si>
    <t xml:space="preserve">61</t>
  </si>
  <si>
    <t xml:space="preserve">735161811</t>
  </si>
  <si>
    <t xml:space="preserve">Demontáž otopného tělesa koupelnového</t>
  </si>
  <si>
    <t xml:space="preserve">1099918099</t>
  </si>
  <si>
    <t xml:space="preserve">62</t>
  </si>
  <si>
    <t xml:space="preserve">735161811.1</t>
  </si>
  <si>
    <t xml:space="preserve">Oprava, nátěr nebo výměna horního krytu na radiátoru</t>
  </si>
  <si>
    <t xml:space="preserve">587829855</t>
  </si>
  <si>
    <t xml:space="preserve">63</t>
  </si>
  <si>
    <t xml:space="preserve">735161811.2</t>
  </si>
  <si>
    <t xml:space="preserve">Vyčištění radiátoru a trub</t>
  </si>
  <si>
    <t xml:space="preserve">104423983</t>
  </si>
  <si>
    <t xml:space="preserve">64</t>
  </si>
  <si>
    <t xml:space="preserve">735191905</t>
  </si>
  <si>
    <t xml:space="preserve">Odvzdušnění otopných těles</t>
  </si>
  <si>
    <t xml:space="preserve">-1347510929</t>
  </si>
  <si>
    <t xml:space="preserve">65</t>
  </si>
  <si>
    <t xml:space="preserve">735191910</t>
  </si>
  <si>
    <t xml:space="preserve">Napuštění vody do otopných těles</t>
  </si>
  <si>
    <t xml:space="preserve">-1881104776</t>
  </si>
  <si>
    <t xml:space="preserve">66</t>
  </si>
  <si>
    <t xml:space="preserve">735494811</t>
  </si>
  <si>
    <t xml:space="preserve">Vypuštění vody z otopných těles</t>
  </si>
  <si>
    <t xml:space="preserve">959760653</t>
  </si>
  <si>
    <t xml:space="preserve">67</t>
  </si>
  <si>
    <t xml:space="preserve">998735202</t>
  </si>
  <si>
    <t xml:space="preserve">Přesun hmot procentní pro otopná tělesa v objektech v přes 6 do 12 m</t>
  </si>
  <si>
    <t xml:space="preserve">-1893046370</t>
  </si>
  <si>
    <t xml:space="preserve">741</t>
  </si>
  <si>
    <t xml:space="preserve">Elektroinstalace - silnoproud</t>
  </si>
  <si>
    <t xml:space="preserve">68</t>
  </si>
  <si>
    <t xml:space="preserve">741330335</t>
  </si>
  <si>
    <t xml:space="preserve">Montáž ovladač tlačítkový vestavný-objímka se žárovkou</t>
  </si>
  <si>
    <t xml:space="preserve">-748881130</t>
  </si>
  <si>
    <t xml:space="preserve">69</t>
  </si>
  <si>
    <t xml:space="preserve">M</t>
  </si>
  <si>
    <t xml:space="preserve">34512200</t>
  </si>
  <si>
    <t xml:space="preserve">objímka žárovky E14 svorcová 1253-040 termoplast</t>
  </si>
  <si>
    <t xml:space="preserve">-1520316069</t>
  </si>
  <si>
    <t xml:space="preserve">70</t>
  </si>
  <si>
    <t xml:space="preserve">34774102</t>
  </si>
  <si>
    <t xml:space="preserve">žárovka LED E27 6W</t>
  </si>
  <si>
    <t xml:space="preserve">476581012</t>
  </si>
  <si>
    <t xml:space="preserve">71</t>
  </si>
  <si>
    <t xml:space="preserve">741370002</t>
  </si>
  <si>
    <t xml:space="preserve">Montáž svítidlo žárovkové bytové stropní přisazené 1 zdroj se sklem</t>
  </si>
  <si>
    <t xml:space="preserve">1408515580</t>
  </si>
  <si>
    <t xml:space="preserve">72</t>
  </si>
  <si>
    <t xml:space="preserve">348212</t>
  </si>
  <si>
    <t xml:space="preserve">svítidlo bytové žárovkové stropní včetně světelného zdroje a recykl.poplatku</t>
  </si>
  <si>
    <t xml:space="preserve">541433351</t>
  </si>
  <si>
    <t xml:space="preserve">73</t>
  </si>
  <si>
    <t xml:space="preserve">3482123</t>
  </si>
  <si>
    <t xml:space="preserve">svítidlo bytové žárovkové stropní včetně světelného zdroje a recykl.poplatku do vlhkého prostředí</t>
  </si>
  <si>
    <t xml:space="preserve">1470787076</t>
  </si>
  <si>
    <t xml:space="preserve">74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</si>
  <si>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</si>
  <si>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</si>
  <si>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-2046029380</t>
  </si>
  <si>
    <t xml:space="preserve">75</t>
  </si>
  <si>
    <t xml:space="preserve">741810001</t>
  </si>
  <si>
    <t xml:space="preserve">Celková prohlídka elektrického rozvodu a zařízení do 100 000,- Kč vč.revize</t>
  </si>
  <si>
    <t xml:space="preserve">1976935729</t>
  </si>
  <si>
    <t xml:space="preserve">76</t>
  </si>
  <si>
    <t xml:space="preserve">741811011</t>
  </si>
  <si>
    <t xml:space="preserve">Kontrola rozvaděč nn silový hmotnosti do 200 kg</t>
  </si>
  <si>
    <t xml:space="preserve">-1670216958</t>
  </si>
  <si>
    <t xml:space="preserve">77</t>
  </si>
  <si>
    <t xml:space="preserve">7418-pc 1</t>
  </si>
  <si>
    <t xml:space="preserve">D+M osvětlení kuchyňské linky pod horními skříňkami delší</t>
  </si>
  <si>
    <t xml:space="preserve">1281095287</t>
  </si>
  <si>
    <t xml:space="preserve">78</t>
  </si>
  <si>
    <t xml:space="preserve">7418-pc 2</t>
  </si>
  <si>
    <t xml:space="preserve">Výměna  4+2x dvou zásuvek a datové zásuvky</t>
  </si>
  <si>
    <t xml:space="preserve">1416274836</t>
  </si>
  <si>
    <t xml:space="preserve">79</t>
  </si>
  <si>
    <t xml:space="preserve">7418-pc 2a</t>
  </si>
  <si>
    <t xml:space="preserve">Ostatní zásuvky a vypínače se vyčistí</t>
  </si>
  <si>
    <t xml:space="preserve">-738067403</t>
  </si>
  <si>
    <t xml:space="preserve">80</t>
  </si>
  <si>
    <t xml:space="preserve">7419-pc 3</t>
  </si>
  <si>
    <t xml:space="preserve">Drobný pomocný instalační materiál (objímky, svorky, sádra, aj.)</t>
  </si>
  <si>
    <t xml:space="preserve">-2134279576</t>
  </si>
  <si>
    <t xml:space="preserve">81</t>
  </si>
  <si>
    <t xml:space="preserve">7419-pc 4</t>
  </si>
  <si>
    <t xml:space="preserve">Výměna přívodu elektriky k lustru v kuchyni po vyhoření</t>
  </si>
  <si>
    <t xml:space="preserve">606365698</t>
  </si>
  <si>
    <t xml:space="preserve">82</t>
  </si>
  <si>
    <t xml:space="preserve">7420-pc 5</t>
  </si>
  <si>
    <t xml:space="preserve">Likvidace demontovaného elektroodpadu</t>
  </si>
  <si>
    <t xml:space="preserve">1041574301</t>
  </si>
  <si>
    <t xml:space="preserve">83</t>
  </si>
  <si>
    <t xml:space="preserve">7420-pc 6</t>
  </si>
  <si>
    <t xml:space="preserve">Dodávka a montáž el.sporáku se sklokeramickou deskou-né indukční</t>
  </si>
  <si>
    <t xml:space="preserve">792452470</t>
  </si>
  <si>
    <t xml:space="preserve">84</t>
  </si>
  <si>
    <t xml:space="preserve">998741202</t>
  </si>
  <si>
    <t xml:space="preserve">Přesun hmot procentní pro silnoproud v objektech v přes 6 do 12 m</t>
  </si>
  <si>
    <t xml:space="preserve">-1368085527</t>
  </si>
  <si>
    <t xml:space="preserve">742</t>
  </si>
  <si>
    <t xml:space="preserve">Elektroinstalace - slaboproud</t>
  </si>
  <si>
    <t xml:space="preserve">85</t>
  </si>
  <si>
    <t xml:space="preserve">742310006</t>
  </si>
  <si>
    <t xml:space="preserve">Montáž domácího nástěnného audio/video telefonu včetně zprovoznění</t>
  </si>
  <si>
    <t xml:space="preserve">1357614873</t>
  </si>
  <si>
    <t xml:space="preserve">86</t>
  </si>
  <si>
    <t xml:space="preserve">38226805</t>
  </si>
  <si>
    <t xml:space="preserve">domovní telefon s ovládáním elektrického zámku</t>
  </si>
  <si>
    <t xml:space="preserve">-1487474389</t>
  </si>
  <si>
    <t xml:space="preserve">87</t>
  </si>
  <si>
    <t xml:space="preserve">742310806</t>
  </si>
  <si>
    <t xml:space="preserve">Demontáž domácího nástěnného audio/video telefonu</t>
  </si>
  <si>
    <t xml:space="preserve">546599827</t>
  </si>
  <si>
    <t xml:space="preserve">88</t>
  </si>
  <si>
    <t xml:space="preserve">998742312</t>
  </si>
  <si>
    <t xml:space="preserve">Přesun hmot procentní pro slaboproud ruční v objektech v do 12 m</t>
  </si>
  <si>
    <t xml:space="preserve">1729606515</t>
  </si>
  <si>
    <t xml:space="preserve">766</t>
  </si>
  <si>
    <t xml:space="preserve">Konstrukce truhlářské</t>
  </si>
  <si>
    <t xml:space="preserve">89</t>
  </si>
  <si>
    <t xml:space="preserve">766-pc  1</t>
  </si>
  <si>
    <t xml:space="preserve">Výměna (D+M) balkonové sestavy s dveřmi 3000/2400 a zapravení</t>
  </si>
  <si>
    <t xml:space="preserve">-1816393129</t>
  </si>
  <si>
    <t xml:space="preserve">90</t>
  </si>
  <si>
    <t xml:space="preserve">766-pc 3</t>
  </si>
  <si>
    <t xml:space="preserve">Vyčištění, seřízení oken,oprava nebo výměna kování,demontáž žaluzií </t>
  </si>
  <si>
    <t xml:space="preserve">-1794829609</t>
  </si>
  <si>
    <t xml:space="preserve">91</t>
  </si>
  <si>
    <t xml:space="preserve">766-pc 3a</t>
  </si>
  <si>
    <t xml:space="preserve">Vyčištění, seřízení oken,oprava nebo výměna kování,oprava nebo výměna pákového mechanizmu</t>
  </si>
  <si>
    <t xml:space="preserve">2006783813</t>
  </si>
  <si>
    <t xml:space="preserve">92</t>
  </si>
  <si>
    <t xml:space="preserve">766-pc 4</t>
  </si>
  <si>
    <t xml:space="preserve">Výměna dveří do koupelny a WC dveře bílé, plné 60/197cm včetně kování,klik,zámku a větracích mřížek a přechodových lišt</t>
  </si>
  <si>
    <t xml:space="preserve">-1996647660</t>
  </si>
  <si>
    <t xml:space="preserve">93</t>
  </si>
  <si>
    <t xml:space="preserve">766-pc 5</t>
  </si>
  <si>
    <t xml:space="preserve">Výměna dveří kuchyň- dveře bílé, prosklené  80/197cm včetně kování,klik,zámku </t>
  </si>
  <si>
    <t xml:space="preserve">537170636</t>
  </si>
  <si>
    <t xml:space="preserve">94</t>
  </si>
  <si>
    <t xml:space="preserve">766-pc 6</t>
  </si>
  <si>
    <t xml:space="preserve">Výměna dveří do pokoje- dveře bílé, plné  80/197cm včetně kování,klik,zámku </t>
  </si>
  <si>
    <t xml:space="preserve">-683542060</t>
  </si>
  <si>
    <t xml:space="preserve">95</t>
  </si>
  <si>
    <t xml:space="preserve">766-pc 7</t>
  </si>
  <si>
    <t xml:space="preserve">Oprava, umyt a seřízení kuchynské linky- výměna pracovní desky, soklu,spodní skříňky se zásuvkami, nerezového dřezu, stoj.baterie, digestoře včetně napojení -stejné členění</t>
  </si>
  <si>
    <t xml:space="preserve">1250889785</t>
  </si>
  <si>
    <t xml:space="preserve">96</t>
  </si>
  <si>
    <t xml:space="preserve">766-pc 8</t>
  </si>
  <si>
    <t xml:space="preserve">D+m vnitřního parapetu včetně zapravení</t>
  </si>
  <si>
    <t xml:space="preserve">-549751963</t>
  </si>
  <si>
    <t xml:space="preserve">97</t>
  </si>
  <si>
    <t xml:space="preserve">998766202</t>
  </si>
  <si>
    <t xml:space="preserve">Přesun hmot procentní pro kce truhlářské v objektech v přes 6 do 12 m</t>
  </si>
  <si>
    <t xml:space="preserve">-1971498479</t>
  </si>
  <si>
    <t xml:space="preserve">771</t>
  </si>
  <si>
    <t xml:space="preserve">Podlahy z dlaždic</t>
  </si>
  <si>
    <t xml:space="preserve">98</t>
  </si>
  <si>
    <t xml:space="preserve">771111011</t>
  </si>
  <si>
    <t xml:space="preserve">Vysátí podkladu před pokládkou dlažby</t>
  </si>
  <si>
    <t xml:space="preserve">-1235712814</t>
  </si>
  <si>
    <t xml:space="preserve">99</t>
  </si>
  <si>
    <t xml:space="preserve">771121011</t>
  </si>
  <si>
    <t xml:space="preserve">Nátěr penetrační na podlahu</t>
  </si>
  <si>
    <t xml:space="preserve">2049845606</t>
  </si>
  <si>
    <t xml:space="preserve">100</t>
  </si>
  <si>
    <t xml:space="preserve">771121022</t>
  </si>
  <si>
    <t xml:space="preserve">Broušení betonového podkladu před pokládkou dlažby</t>
  </si>
  <si>
    <t xml:space="preserve">-87817282</t>
  </si>
  <si>
    <t xml:space="preserve">101</t>
  </si>
  <si>
    <t xml:space="preserve">771474113</t>
  </si>
  <si>
    <t xml:space="preserve">Montáž soklů z dlaždic keramických rovných lepených cementovým flexibilním lepidlem v přes 90 do 120 mm</t>
  </si>
  <si>
    <t xml:space="preserve">-920230165</t>
  </si>
  <si>
    <t xml:space="preserve">"1"(2,0+1,8)*2</t>
  </si>
  <si>
    <t xml:space="preserve">102</t>
  </si>
  <si>
    <t xml:space="preserve">771574413</t>
  </si>
  <si>
    <t xml:space="preserve">Montáž podlah keramických hladkých lepených cementovým flexibilním lepidlem přes 2 do 4 ks/m2</t>
  </si>
  <si>
    <t xml:space="preserve">-955240585</t>
  </si>
  <si>
    <t xml:space="preserve">103</t>
  </si>
  <si>
    <t xml:space="preserve">59761136</t>
  </si>
  <si>
    <t xml:space="preserve">dlažba keramická slinutá mrazuvzdorná povrch hladký/lesklý tl do 10mm přes 2 do 4ks/m2</t>
  </si>
  <si>
    <t xml:space="preserve">1396351</t>
  </si>
  <si>
    <t xml:space="preserve">7,95+7,6*0,1</t>
  </si>
  <si>
    <t xml:space="preserve">8,71*1,15 'Přepočtené koeficientem množství</t>
  </si>
  <si>
    <t xml:space="preserve">104</t>
  </si>
  <si>
    <t xml:space="preserve">771577211</t>
  </si>
  <si>
    <t xml:space="preserve">Příplatek k montáži podlah keramických lepených cementovým flexibilním lepidlem za plochu do 5 m2</t>
  </si>
  <si>
    <t xml:space="preserve">353624874</t>
  </si>
  <si>
    <t xml:space="preserve">105</t>
  </si>
  <si>
    <t xml:space="preserve">771591112</t>
  </si>
  <si>
    <t xml:space="preserve">Izolace pod dlažbu nátěrem nebo stěrkou ve dvou vrstvách</t>
  </si>
  <si>
    <t xml:space="preserve">185517777</t>
  </si>
  <si>
    <t xml:space="preserve">1,8*2,8</t>
  </si>
  <si>
    <t xml:space="preserve">106</t>
  </si>
  <si>
    <t xml:space="preserve">771591184</t>
  </si>
  <si>
    <t xml:space="preserve">Řezání soklu a dlažby z dlaždic keramických rovné</t>
  </si>
  <si>
    <t xml:space="preserve">81654315</t>
  </si>
  <si>
    <t xml:space="preserve">7,6+2+2,7+1,8+1,6</t>
  </si>
  <si>
    <t xml:space="preserve">107</t>
  </si>
  <si>
    <t xml:space="preserve">771591264</t>
  </si>
  <si>
    <t xml:space="preserve">Izolace těsnícími pásy mezi podlahou a stěnou</t>
  </si>
  <si>
    <t xml:space="preserve">2110384035</t>
  </si>
  <si>
    <t xml:space="preserve">(1,6+2,7)*2</t>
  </si>
  <si>
    <t xml:space="preserve">108</t>
  </si>
  <si>
    <t xml:space="preserve">998771312</t>
  </si>
  <si>
    <t xml:space="preserve">Přesun hmot procentní pro podlahy z dlaždic ruční v objektech v přes 6 do 12 m</t>
  </si>
  <si>
    <t xml:space="preserve">1322877433</t>
  </si>
  <si>
    <t xml:space="preserve">776</t>
  </si>
  <si>
    <t xml:space="preserve">Podlahy povlakové</t>
  </si>
  <si>
    <t xml:space="preserve">109</t>
  </si>
  <si>
    <t xml:space="preserve">776111115</t>
  </si>
  <si>
    <t xml:space="preserve">Broušení podkladu povlakových podlah před litím stěrky</t>
  </si>
  <si>
    <t xml:space="preserve">-1267559603</t>
  </si>
  <si>
    <t xml:space="preserve">110</t>
  </si>
  <si>
    <t xml:space="preserve">776111311</t>
  </si>
  <si>
    <t xml:space="preserve">Vysátí podkladu povlakových podlah</t>
  </si>
  <si>
    <t xml:space="preserve">-1278290682</t>
  </si>
  <si>
    <t xml:space="preserve">58,3</t>
  </si>
  <si>
    <t xml:space="preserve">111</t>
  </si>
  <si>
    <t xml:space="preserve">776121112</t>
  </si>
  <si>
    <t xml:space="preserve">Vodou ředitelná penetrace savého podkladu povlakových podlah</t>
  </si>
  <si>
    <t xml:space="preserve">1145341886</t>
  </si>
  <si>
    <t xml:space="preserve">112</t>
  </si>
  <si>
    <t xml:space="preserve">776141111</t>
  </si>
  <si>
    <t xml:space="preserve">Stěrka podlahová nivelační pro vyrovnání podkladu povlakových podlah pevnosti 20 MPa tl do 3 mm</t>
  </si>
  <si>
    <t xml:space="preserve">-541433941</t>
  </si>
  <si>
    <t xml:space="preserve">113</t>
  </si>
  <si>
    <t xml:space="preserve">776201811</t>
  </si>
  <si>
    <t xml:space="preserve">Demontáž lepených povlakových podlah včetně lišt</t>
  </si>
  <si>
    <t xml:space="preserve">-1024742836</t>
  </si>
  <si>
    <t xml:space="preserve">33,3+12,7+12,3</t>
  </si>
  <si>
    <t xml:space="preserve">114</t>
  </si>
  <si>
    <t xml:space="preserve">776221111</t>
  </si>
  <si>
    <t xml:space="preserve">Lepení pásů z PVC standardním lepidlem</t>
  </si>
  <si>
    <t xml:space="preserve">-1354276471</t>
  </si>
  <si>
    <t xml:space="preserve">115</t>
  </si>
  <si>
    <t xml:space="preserve">28412245</t>
  </si>
  <si>
    <t xml:space="preserve">krytina podlahová PVC tl 2mm</t>
  </si>
  <si>
    <t xml:space="preserve">-862518150</t>
  </si>
  <si>
    <t xml:space="preserve">58,3*1,1 'Přepočtené koeficientem množství</t>
  </si>
  <si>
    <t xml:space="preserve">116</t>
  </si>
  <si>
    <t xml:space="preserve">776223112R</t>
  </si>
  <si>
    <t xml:space="preserve">Spoj povlakových podlahovin z PVC svařováním za studena</t>
  </si>
  <si>
    <t xml:space="preserve">-72580488</t>
  </si>
  <si>
    <t xml:space="preserve">117</t>
  </si>
  <si>
    <t xml:space="preserve">776410811</t>
  </si>
  <si>
    <t xml:space="preserve">Odstranění soklíků a lišt pryžových nebo plastových</t>
  </si>
  <si>
    <t xml:space="preserve">-1623985958</t>
  </si>
  <si>
    <t xml:space="preserve">"4"(4,26+1,8)*2</t>
  </si>
  <si>
    <t xml:space="preserve">118</t>
  </si>
  <si>
    <t xml:space="preserve">776421111R</t>
  </si>
  <si>
    <t xml:space="preserve">Montáž a dod.obvodových lišt lepením</t>
  </si>
  <si>
    <t xml:space="preserve">-1951553248</t>
  </si>
  <si>
    <t xml:space="preserve">(4,7+6,9+2,9+3+4,2*2)*2+12,12</t>
  </si>
  <si>
    <t xml:space="preserve">119</t>
  </si>
  <si>
    <t xml:space="preserve">776-pc 1</t>
  </si>
  <si>
    <t xml:space="preserve">Umytí a vyčištění podlahy m.č.4, 5</t>
  </si>
  <si>
    <t xml:space="preserve">1522469964</t>
  </si>
  <si>
    <t xml:space="preserve">7,75+3,35</t>
  </si>
  <si>
    <t xml:space="preserve">120</t>
  </si>
  <si>
    <t xml:space="preserve">776-pc 2</t>
  </si>
  <si>
    <t xml:space="preserve">Výměna přechodových lišt</t>
  </si>
  <si>
    <t xml:space="preserve">1934402119</t>
  </si>
  <si>
    <t xml:space="preserve">121</t>
  </si>
  <si>
    <t xml:space="preserve">998776202</t>
  </si>
  <si>
    <t xml:space="preserve">Přesun hmot procentní pro podlahy povlakové v objektech v přes 6 do 12 m</t>
  </si>
  <si>
    <t xml:space="preserve">-1951306664</t>
  </si>
  <si>
    <t xml:space="preserve">781</t>
  </si>
  <si>
    <t xml:space="preserve">Dokončovací práce - obklady</t>
  </si>
  <si>
    <t xml:space="preserve">122</t>
  </si>
  <si>
    <t xml:space="preserve">781121011</t>
  </si>
  <si>
    <t xml:space="preserve">Nátěr penetrační na stěnu</t>
  </si>
  <si>
    <t xml:space="preserve">607902122</t>
  </si>
  <si>
    <t xml:space="preserve">(1,6+2,7)*2*2,1-0,6*2,0</t>
  </si>
  <si>
    <t xml:space="preserve">123</t>
  </si>
  <si>
    <t xml:space="preserve">781131112</t>
  </si>
  <si>
    <t xml:space="preserve">Izolace pod obklad nátěrem nebo stěrkou ve dvou vrstvách</t>
  </si>
  <si>
    <t xml:space="preserve">230595581</t>
  </si>
  <si>
    <t xml:space="preserve">(1,6+0,8*2)*1,5</t>
  </si>
  <si>
    <t xml:space="preserve">124</t>
  </si>
  <si>
    <t xml:space="preserve">781472214</t>
  </si>
  <si>
    <t xml:space="preserve">Montáž obkladů keramických hladkých lepených cementovým flexibilním lepidlem přes 4 do 6 ks/m2</t>
  </si>
  <si>
    <t xml:space="preserve">1422643456</t>
  </si>
  <si>
    <t xml:space="preserve">15,3272727272727*1,1 'Přepočtené koeficientem množství</t>
  </si>
  <si>
    <t xml:space="preserve">125</t>
  </si>
  <si>
    <t xml:space="preserve">59761707</t>
  </si>
  <si>
    <t xml:space="preserve">obklad keramický nemrazuvzdorný povrch hladký/lesklý tl do 10mm přes 4 do 6ks/m2</t>
  </si>
  <si>
    <t xml:space="preserve">1814662254</t>
  </si>
  <si>
    <t xml:space="preserve">17,7454545454545*1,15 'Přepočtené koeficientem množství</t>
  </si>
  <si>
    <t xml:space="preserve">126</t>
  </si>
  <si>
    <t xml:space="preserve">781477111</t>
  </si>
  <si>
    <t xml:space="preserve">Příplatek k montáži obkladů vnitřních keramických hladkých za plochu do 10 m2</t>
  </si>
  <si>
    <t xml:space="preserve">-617342836</t>
  </si>
  <si>
    <t xml:space="preserve">127</t>
  </si>
  <si>
    <t xml:space="preserve">781477114</t>
  </si>
  <si>
    <t xml:space="preserve">Příplatek k montáži obkladů vnitřních keramických hladkých za spárování tmelem dvousložkovým</t>
  </si>
  <si>
    <t xml:space="preserve">676019094</t>
  </si>
  <si>
    <t xml:space="preserve">128</t>
  </si>
  <si>
    <t xml:space="preserve">781493610</t>
  </si>
  <si>
    <t xml:space="preserve">Montáž vanových plastových dvířek lepených s uchycením na magnet</t>
  </si>
  <si>
    <t xml:space="preserve">-794138140</t>
  </si>
  <si>
    <t xml:space="preserve">129</t>
  </si>
  <si>
    <t xml:space="preserve">56245721</t>
  </si>
  <si>
    <t xml:space="preserve">dvířka vanová bílá 300x300mm</t>
  </si>
  <si>
    <t xml:space="preserve">-457923345</t>
  </si>
  <si>
    <t xml:space="preserve">130</t>
  </si>
  <si>
    <t xml:space="preserve">998781202</t>
  </si>
  <si>
    <t xml:space="preserve">Přesun hmot procentní pro obklady keramické v objektech v přes 6 do 12 m</t>
  </si>
  <si>
    <t xml:space="preserve">-434692225</t>
  </si>
  <si>
    <t xml:space="preserve">783</t>
  </si>
  <si>
    <t xml:space="preserve">Dokončovací práce - nátěry</t>
  </si>
  <si>
    <t xml:space="preserve">131</t>
  </si>
  <si>
    <t xml:space="preserve">783306801</t>
  </si>
  <si>
    <t xml:space="preserve">Odstranění nátěru ze zámečnických konstrukcí obroušením</t>
  </si>
  <si>
    <t xml:space="preserve">13063289</t>
  </si>
  <si>
    <t xml:space="preserve">4,6*0,25*2+4,7*0,25+4,8*0,25*4</t>
  </si>
  <si>
    <t xml:space="preserve">132</t>
  </si>
  <si>
    <t xml:space="preserve">783314101</t>
  </si>
  <si>
    <t xml:space="preserve">Základní jednonásobný syntetický nátěr zámečnických konstrukcí</t>
  </si>
  <si>
    <t xml:space="preserve">880778775</t>
  </si>
  <si>
    <t xml:space="preserve">133</t>
  </si>
  <si>
    <t xml:space="preserve">783315101</t>
  </si>
  <si>
    <t xml:space="preserve">Mezinátěr jednonásobný syntetický standardní zámečnických konstrukcí</t>
  </si>
  <si>
    <t xml:space="preserve">-93966732</t>
  </si>
  <si>
    <t xml:space="preserve">134</t>
  </si>
  <si>
    <t xml:space="preserve">783317101</t>
  </si>
  <si>
    <t xml:space="preserve">Krycí jednonásobný syntetický standardní nátěr zámečnických konstrukcí</t>
  </si>
  <si>
    <t xml:space="preserve">-1970365383</t>
  </si>
  <si>
    <t xml:space="preserve">784</t>
  </si>
  <si>
    <t xml:space="preserve">Dokončovací práce - malby a tapety</t>
  </si>
  <si>
    <t xml:space="preserve">135</t>
  </si>
  <si>
    <t xml:space="preserve">784121001</t>
  </si>
  <si>
    <t xml:space="preserve">Oškrabání malby v mísnostech v do 3,80 m</t>
  </si>
  <si>
    <t xml:space="preserve">-1549387985</t>
  </si>
  <si>
    <t xml:space="preserve">Mezisoučet</t>
  </si>
  <si>
    <t xml:space="preserve">"1"(1,95+1,7)*2*2,6</t>
  </si>
  <si>
    <t xml:space="preserve">"2"(2,7+1,6)*2*0,6+4</t>
  </si>
  <si>
    <t xml:space="preserve">"3"(1,6+0,85)*2*0,6+4</t>
  </si>
  <si>
    <t xml:space="preserve">"4"(1,8+4,255)*2*2,6</t>
  </si>
  <si>
    <t xml:space="preserve">"5"(2,08+1,6)*2*2,6</t>
  </si>
  <si>
    <t xml:space="preserve">"6"(4,7+6,9)*2*2,6</t>
  </si>
  <si>
    <t xml:space="preserve">"7"(3,0+4,2)*2*2,6</t>
  </si>
  <si>
    <t xml:space="preserve">"8"(2,9+4,2)*2*2,6</t>
  </si>
  <si>
    <t xml:space="preserve">136</t>
  </si>
  <si>
    <t xml:space="preserve">784121011</t>
  </si>
  <si>
    <t xml:space="preserve">Rozmývání podkladu po oškrabání malby v místnostech v do 3,80 m</t>
  </si>
  <si>
    <t xml:space="preserve">-1658049003</t>
  </si>
  <si>
    <t xml:space="preserve">137</t>
  </si>
  <si>
    <t xml:space="preserve">784151031</t>
  </si>
  <si>
    <t xml:space="preserve">Dvojnásobné izolování nitrocelulózovým lakem v místnostech v do 3,80 m</t>
  </si>
  <si>
    <t xml:space="preserve">1724974231</t>
  </si>
  <si>
    <t xml:space="preserve">138</t>
  </si>
  <si>
    <t xml:space="preserve">784221101</t>
  </si>
  <si>
    <t xml:space="preserve">Dvojnásobné bílé malby ze směsí za sucha dobře otěruvzdorných v místnostech do 3,80 m</t>
  </si>
  <si>
    <t xml:space="preserve">1363814824</t>
  </si>
  <si>
    <t xml:space="preserve">139</t>
  </si>
  <si>
    <t xml:space="preserve">784331001</t>
  </si>
  <si>
    <t xml:space="preserve">Dvojnásobné bílé protiplísňové malby v místnostech v do 3,80 m</t>
  </si>
  <si>
    <t xml:space="preserve">1473635824</t>
  </si>
  <si>
    <t xml:space="preserve">HZS</t>
  </si>
  <si>
    <t xml:space="preserve">Hodinové zúčtovací sazby</t>
  </si>
  <si>
    <t xml:space="preserve">140</t>
  </si>
  <si>
    <t xml:space="preserve">HZS2211</t>
  </si>
  <si>
    <t xml:space="preserve">Hodinová zúčtovací sazba instalatér</t>
  </si>
  <si>
    <t xml:space="preserve">512</t>
  </si>
  <si>
    <t xml:space="preserve">-406566672</t>
  </si>
  <si>
    <t xml:space="preserve">"drobné pomocné instalatérské práce"3</t>
  </si>
  <si>
    <t xml:space="preserve">141</t>
  </si>
  <si>
    <t xml:space="preserve">HZS2231</t>
  </si>
  <si>
    <t xml:space="preserve">Hodinová zúčtovací sazba elektrikář</t>
  </si>
  <si>
    <t xml:space="preserve">-1167982254</t>
  </si>
  <si>
    <t xml:space="preserve">" prohlídka systému"3</t>
  </si>
  <si>
    <t xml:space="preserve">"drobné pomocné práce"2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</si>
  <si>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</si>
  <si>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</si>
  <si>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</si>
  <si>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</si>
  <si>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142</t>
  </si>
  <si>
    <t xml:space="preserve">030001000</t>
  </si>
  <si>
    <t xml:space="preserve">Zařízení staveniště 1%</t>
  </si>
  <si>
    <t xml:space="preserve">1024</t>
  </si>
  <si>
    <t xml:space="preserve">772087939</t>
  </si>
  <si>
    <t xml:space="preserve">VRN6</t>
  </si>
  <si>
    <t xml:space="preserve">Územní vlivy</t>
  </si>
  <si>
    <t xml:space="preserve">143</t>
  </si>
  <si>
    <t xml:space="preserve">060001000</t>
  </si>
  <si>
    <t xml:space="preserve">886804016</t>
  </si>
  <si>
    <t xml:space="preserve">VRN7</t>
  </si>
  <si>
    <t xml:space="preserve">Provozní vlivy</t>
  </si>
  <si>
    <t xml:space="preserve">144</t>
  </si>
  <si>
    <t xml:space="preserve">070001000</t>
  </si>
  <si>
    <t xml:space="preserve">Provozní vlivy 2%</t>
  </si>
  <si>
    <t xml:space="preserve">2126614328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</si>
</sst>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0000A8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image" Target="../media/image1.jpeg"/><Relationship Id="rId4" Type="http://schemas.openxmlformats.org/officeDocument/2006/relationships/hyperlink" Target="https://app.urs.cz/products/kros4" TargetMode="External"/><Relationship Id="rId5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367560</xdr:colOff>
      <xdr:row>5</xdr:row>
      <xdr:rowOff>468720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200" y="720000"/>
          <a:ext cx="1033920" cy="9381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176040</xdr:colOff>
      <xdr:row>84</xdr:row>
      <xdr:rowOff>469080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440" y="13396680"/>
          <a:ext cx="1128600" cy="10263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9</xdr:col>
      <xdr:colOff>362520</xdr:colOff>
      <xdr:row>3</xdr:row>
      <xdr:rowOff>0</xdr:rowOff>
    </xdr:from>
    <xdr:to>
      <xdr:col>9</xdr:col>
      <xdr:colOff>1215000</xdr:colOff>
      <xdr:row>6</xdr:row>
      <xdr:rowOff>209160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7332120" y="720000"/>
          <a:ext cx="852480" cy="766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9</xdr:col>
      <xdr:colOff>362520</xdr:colOff>
      <xdr:row>81</xdr:row>
      <xdr:rowOff>0</xdr:rowOff>
    </xdr:from>
    <xdr:to>
      <xdr:col>9</xdr:col>
      <xdr:colOff>1215000</xdr:colOff>
      <xdr:row>84</xdr:row>
      <xdr:rowOff>209160</xdr:rowOff>
    </xdr:to>
    <xdr:pic>
      <xdr:nvPicPr>
        <xdr:cNvPr id="4" name="Picture 2" descr=""/>
        <xdr:cNvPicPr/>
      </xdr:nvPicPr>
      <xdr:blipFill>
        <a:blip r:embed="rId2"/>
        <a:stretch/>
      </xdr:blipFill>
      <xdr:spPr>
        <a:xfrm>
          <a:off x="7332120" y="13241520"/>
          <a:ext cx="852480" cy="766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9</xdr:col>
      <xdr:colOff>362520</xdr:colOff>
      <xdr:row>124</xdr:row>
      <xdr:rowOff>0</xdr:rowOff>
    </xdr:from>
    <xdr:to>
      <xdr:col>9</xdr:col>
      <xdr:colOff>1215000</xdr:colOff>
      <xdr:row>127</xdr:row>
      <xdr:rowOff>209160</xdr:rowOff>
    </xdr:to>
    <xdr:pic>
      <xdr:nvPicPr>
        <xdr:cNvPr id="5" name="Picture 3" descr=""/>
        <xdr:cNvPicPr/>
      </xdr:nvPicPr>
      <xdr:blipFill>
        <a:blip r:embed="rId3"/>
        <a:stretch/>
      </xdr:blipFill>
      <xdr:spPr>
        <a:xfrm>
          <a:off x="7332120" y="22909680"/>
          <a:ext cx="852480" cy="76644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6" name="Picture 4" descr="">
          <a:hlinkClick r:id="rId4"/>
        </xdr:cNvPr>
        <xdr:cNvPicPr/>
      </xdr:nvPicPr>
      <xdr:blipFill>
        <a:blip r:embed="rId5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378 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Jablonova-218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č.218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22-28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24. 8. 2025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OSM, Husova 3, Brno 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'Jablonova-218 - Oprava by...'!J28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'Jablonova-218 - Oprava by...'!P136</f>
        <v>0</v>
      </c>
      <c r="AV95" s="94" t="n">
        <f aca="false">'Jablonova-218 - Oprava by...'!J31</f>
        <v>0</v>
      </c>
      <c r="AW95" s="94" t="n">
        <f aca="false">'Jablonova-218 - Oprava by...'!J32</f>
        <v>0</v>
      </c>
      <c r="AX95" s="94" t="n">
        <f aca="false">'Jablonova-218 - Oprava by...'!J33</f>
        <v>0</v>
      </c>
      <c r="AY95" s="94" t="n">
        <f aca="false">'Jablonova-218 - Oprava by...'!J34</f>
        <v>0</v>
      </c>
      <c r="AZ95" s="94" t="n">
        <f aca="false">'Jablonova-218 - Oprava by...'!F31</f>
        <v>0</v>
      </c>
      <c r="BA95" s="94" t="n">
        <f aca="false">'Jablonova-218 - Oprava by...'!F32</f>
        <v>0</v>
      </c>
      <c r="BB95" s="94" t="n">
        <f aca="false">'Jablonova-218 - Oprava by...'!F33</f>
        <v>0</v>
      </c>
      <c r="BC95" s="94" t="n">
        <f aca="false">'Jablonova-218 - Oprava by...'!F34</f>
        <v>0</v>
      </c>
      <c r="BD95" s="96" t="n">
        <f aca="false">'Jablonova-218 - Oprava by...'!F35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onova-218 - Oprava by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379"/>
  <sheetViews>
    <sheetView showFormulas="false" showGridLines="false" showRowColHeaders="true" showZeros="true" rightToLeft="false" tabSelected="true" showOutlineSymbols="true" defaultGridColor="true" view="normal" topLeftCell="A351" colorId="64" zoomScale="100" zoomScaleNormal="100" zoomScalePageLayoutView="100" workbookViewId="0">
      <selection pane="topLeft" activeCell="K378" activeCellId="0" sqref="K378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24. 8. 2025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ROUND(J136,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ROUND((SUM(BE136:BE378)),  2)</f>
        <v>0</v>
      </c>
      <c r="G31" s="22"/>
      <c r="H31" s="22"/>
      <c r="I31" s="111" t="n">
        <v>0.21</v>
      </c>
      <c r="J31" s="110" t="n">
        <f aca="false">ROUND(((SUM(BE136:BE378))*I31),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ROUND((SUM(BF136:BF378)),  2)</f>
        <v>0</v>
      </c>
      <c r="G32" s="22"/>
      <c r="H32" s="22"/>
      <c r="I32" s="111" t="n">
        <v>0.12</v>
      </c>
      <c r="J32" s="110" t="n">
        <f aca="false">ROUND(((SUM(BF136:BF378))*I32),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ROUND((SUM(BG136:BG378)),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ROUND((SUM(BH136:BH378)),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ROUND((SUM(BI136:BI378)),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bytu č.218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22-28</v>
      </c>
      <c r="G87" s="22"/>
      <c r="H87" s="22"/>
      <c r="I87" s="15" t="s">
        <v>21</v>
      </c>
      <c r="J87" s="100" t="str">
        <f aca="false">IF(J10="","",J10)</f>
        <v>24. 8. 2025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OSM, Husova 3, Brno </v>
      </c>
      <c r="G89" s="22"/>
      <c r="H89" s="22"/>
      <c r="I89" s="15" t="s">
        <v>29</v>
      </c>
      <c r="J89" s="120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83</v>
      </c>
      <c r="D92" s="112"/>
      <c r="E92" s="112"/>
      <c r="F92" s="112"/>
      <c r="G92" s="112"/>
      <c r="H92" s="112"/>
      <c r="I92" s="112"/>
      <c r="J92" s="122" t="s">
        <v>84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85</v>
      </c>
      <c r="D94" s="22"/>
      <c r="E94" s="22"/>
      <c r="F94" s="22"/>
      <c r="G94" s="22"/>
      <c r="H94" s="22"/>
      <c r="I94" s="22"/>
      <c r="J94" s="107" t="n">
        <f aca="false">J136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4" customFormat="true" ht="24.95" hidden="false" customHeight="true" outlineLevel="0" collapsed="false">
      <c r="B95" s="125"/>
      <c r="D95" s="126" t="s">
        <v>87</v>
      </c>
      <c r="E95" s="127"/>
      <c r="F95" s="127"/>
      <c r="G95" s="127"/>
      <c r="H95" s="127"/>
      <c r="I95" s="127"/>
      <c r="J95" s="128" t="n">
        <f aca="false">J137</f>
        <v>0</v>
      </c>
      <c r="L95" s="125"/>
    </row>
    <row r="96" s="129" customFormat="true" ht="19.9" hidden="false" customHeight="true" outlineLevel="0" collapsed="false">
      <c r="B96" s="130"/>
      <c r="D96" s="131" t="s">
        <v>88</v>
      </c>
      <c r="E96" s="132"/>
      <c r="F96" s="132"/>
      <c r="G96" s="132"/>
      <c r="H96" s="132"/>
      <c r="I96" s="132"/>
      <c r="J96" s="133" t="n">
        <f aca="false">J138</f>
        <v>0</v>
      </c>
      <c r="L96" s="130"/>
    </row>
    <row r="97" s="129" customFormat="true" ht="19.9" hidden="false" customHeight="true" outlineLevel="0" collapsed="false">
      <c r="B97" s="130"/>
      <c r="D97" s="131" t="s">
        <v>89</v>
      </c>
      <c r="E97" s="132"/>
      <c r="F97" s="132"/>
      <c r="G97" s="132"/>
      <c r="H97" s="132"/>
      <c r="I97" s="132"/>
      <c r="J97" s="133" t="n">
        <f aca="false">J141</f>
        <v>0</v>
      </c>
      <c r="L97" s="130"/>
    </row>
    <row r="98" s="129" customFormat="true" ht="19.9" hidden="false" customHeight="true" outlineLevel="0" collapsed="false">
      <c r="B98" s="130"/>
      <c r="D98" s="131" t="s">
        <v>90</v>
      </c>
      <c r="E98" s="132"/>
      <c r="F98" s="132"/>
      <c r="G98" s="132"/>
      <c r="H98" s="132"/>
      <c r="I98" s="132"/>
      <c r="J98" s="133" t="n">
        <f aca="false">J170</f>
        <v>0</v>
      </c>
      <c r="L98" s="130"/>
    </row>
    <row r="99" s="129" customFormat="true" ht="19.9" hidden="false" customHeight="true" outlineLevel="0" collapsed="false">
      <c r="B99" s="130"/>
      <c r="D99" s="131" t="s">
        <v>91</v>
      </c>
      <c r="E99" s="132"/>
      <c r="F99" s="132"/>
      <c r="G99" s="132"/>
      <c r="H99" s="132"/>
      <c r="I99" s="132"/>
      <c r="J99" s="133" t="n">
        <f aca="false">J213</f>
        <v>0</v>
      </c>
      <c r="L99" s="130"/>
    </row>
    <row r="100" s="129" customFormat="true" ht="19.9" hidden="false" customHeight="true" outlineLevel="0" collapsed="false">
      <c r="B100" s="130"/>
      <c r="D100" s="131" t="s">
        <v>92</v>
      </c>
      <c r="E100" s="132"/>
      <c r="F100" s="132"/>
      <c r="G100" s="132"/>
      <c r="H100" s="132"/>
      <c r="I100" s="132"/>
      <c r="J100" s="133" t="n">
        <f aca="false">J219</f>
        <v>0</v>
      </c>
      <c r="L100" s="130"/>
    </row>
    <row r="101" s="124" customFormat="true" ht="24.95" hidden="false" customHeight="true" outlineLevel="0" collapsed="false">
      <c r="B101" s="125"/>
      <c r="D101" s="126" t="s">
        <v>93</v>
      </c>
      <c r="E101" s="127"/>
      <c r="F101" s="127"/>
      <c r="G101" s="127"/>
      <c r="H101" s="127"/>
      <c r="I101" s="127"/>
      <c r="J101" s="128" t="n">
        <f aca="false">J221</f>
        <v>0</v>
      </c>
      <c r="L101" s="125"/>
    </row>
    <row r="102" s="129" customFormat="true" ht="19.9" hidden="false" customHeight="true" outlineLevel="0" collapsed="false">
      <c r="B102" s="130"/>
      <c r="D102" s="131" t="s">
        <v>94</v>
      </c>
      <c r="E102" s="132"/>
      <c r="F102" s="132"/>
      <c r="G102" s="132"/>
      <c r="H102" s="132"/>
      <c r="I102" s="132"/>
      <c r="J102" s="133" t="n">
        <f aca="false">J222</f>
        <v>0</v>
      </c>
      <c r="L102" s="130"/>
    </row>
    <row r="103" s="129" customFormat="true" ht="19.9" hidden="false" customHeight="true" outlineLevel="0" collapsed="false">
      <c r="B103" s="130"/>
      <c r="D103" s="131" t="s">
        <v>95</v>
      </c>
      <c r="E103" s="132"/>
      <c r="F103" s="132"/>
      <c r="G103" s="132"/>
      <c r="H103" s="132"/>
      <c r="I103" s="132"/>
      <c r="J103" s="133" t="n">
        <f aca="false">J225</f>
        <v>0</v>
      </c>
      <c r="L103" s="130"/>
    </row>
    <row r="104" s="129" customFormat="true" ht="19.9" hidden="false" customHeight="true" outlineLevel="0" collapsed="false">
      <c r="B104" s="130"/>
      <c r="D104" s="131" t="s">
        <v>96</v>
      </c>
      <c r="E104" s="132"/>
      <c r="F104" s="132"/>
      <c r="G104" s="132"/>
      <c r="H104" s="132"/>
      <c r="I104" s="132"/>
      <c r="J104" s="133" t="n">
        <f aca="false">J240</f>
        <v>0</v>
      </c>
      <c r="L104" s="130"/>
    </row>
    <row r="105" s="129" customFormat="true" ht="19.9" hidden="false" customHeight="true" outlineLevel="0" collapsed="false">
      <c r="B105" s="130"/>
      <c r="D105" s="131" t="s">
        <v>97</v>
      </c>
      <c r="E105" s="132"/>
      <c r="F105" s="132"/>
      <c r="G105" s="132"/>
      <c r="H105" s="132"/>
      <c r="I105" s="132"/>
      <c r="J105" s="133" t="n">
        <f aca="false">J243</f>
        <v>0</v>
      </c>
      <c r="L105" s="130"/>
    </row>
    <row r="106" s="129" customFormat="true" ht="19.9" hidden="false" customHeight="true" outlineLevel="0" collapsed="false">
      <c r="B106" s="130"/>
      <c r="D106" s="131" t="s">
        <v>98</v>
      </c>
      <c r="E106" s="132"/>
      <c r="F106" s="132"/>
      <c r="G106" s="132"/>
      <c r="H106" s="132"/>
      <c r="I106" s="132"/>
      <c r="J106" s="133" t="n">
        <f aca="false">J253</f>
        <v>0</v>
      </c>
      <c r="L106" s="130"/>
    </row>
    <row r="107" s="129" customFormat="true" ht="19.9" hidden="false" customHeight="true" outlineLevel="0" collapsed="false">
      <c r="B107" s="130"/>
      <c r="D107" s="131" t="s">
        <v>99</v>
      </c>
      <c r="E107" s="132"/>
      <c r="F107" s="132"/>
      <c r="G107" s="132"/>
      <c r="H107" s="132"/>
      <c r="I107" s="132"/>
      <c r="J107" s="133" t="n">
        <f aca="false">J272</f>
        <v>0</v>
      </c>
      <c r="L107" s="130"/>
    </row>
    <row r="108" s="129" customFormat="true" ht="19.9" hidden="false" customHeight="true" outlineLevel="0" collapsed="false">
      <c r="B108" s="130"/>
      <c r="D108" s="131" t="s">
        <v>100</v>
      </c>
      <c r="E108" s="132"/>
      <c r="F108" s="132"/>
      <c r="G108" s="132"/>
      <c r="H108" s="132"/>
      <c r="I108" s="132"/>
      <c r="J108" s="133" t="n">
        <f aca="false">J277</f>
        <v>0</v>
      </c>
      <c r="L108" s="130"/>
    </row>
    <row r="109" s="129" customFormat="true" ht="19.9" hidden="false" customHeight="true" outlineLevel="0" collapsed="false">
      <c r="B109" s="130"/>
      <c r="D109" s="131" t="s">
        <v>101</v>
      </c>
      <c r="E109" s="132"/>
      <c r="F109" s="132"/>
      <c r="G109" s="132"/>
      <c r="H109" s="132"/>
      <c r="I109" s="132"/>
      <c r="J109" s="133" t="n">
        <f aca="false">J287</f>
        <v>0</v>
      </c>
      <c r="L109" s="130"/>
    </row>
    <row r="110" s="129" customFormat="true" ht="19.9" hidden="false" customHeight="true" outlineLevel="0" collapsed="false">
      <c r="B110" s="130"/>
      <c r="D110" s="131" t="s">
        <v>102</v>
      </c>
      <c r="E110" s="132"/>
      <c r="F110" s="132"/>
      <c r="G110" s="132"/>
      <c r="H110" s="132"/>
      <c r="I110" s="132"/>
      <c r="J110" s="133" t="n">
        <f aca="false">J305</f>
        <v>0</v>
      </c>
      <c r="L110" s="130"/>
    </row>
    <row r="111" s="129" customFormat="true" ht="19.9" hidden="false" customHeight="true" outlineLevel="0" collapsed="false">
      <c r="B111" s="130"/>
      <c r="D111" s="131" t="s">
        <v>103</v>
      </c>
      <c r="E111" s="132"/>
      <c r="F111" s="132"/>
      <c r="G111" s="132"/>
      <c r="H111" s="132"/>
      <c r="I111" s="132"/>
      <c r="J111" s="133" t="n">
        <f aca="false">J326</f>
        <v>0</v>
      </c>
      <c r="L111" s="130"/>
    </row>
    <row r="112" s="129" customFormat="true" ht="19.9" hidden="false" customHeight="true" outlineLevel="0" collapsed="false">
      <c r="B112" s="130"/>
      <c r="D112" s="131" t="s">
        <v>104</v>
      </c>
      <c r="E112" s="132"/>
      <c r="F112" s="132"/>
      <c r="G112" s="132"/>
      <c r="H112" s="132"/>
      <c r="I112" s="132"/>
      <c r="J112" s="133" t="n">
        <f aca="false">J340</f>
        <v>0</v>
      </c>
      <c r="L112" s="130"/>
    </row>
    <row r="113" s="129" customFormat="true" ht="19.9" hidden="false" customHeight="true" outlineLevel="0" collapsed="false">
      <c r="B113" s="130"/>
      <c r="D113" s="131" t="s">
        <v>105</v>
      </c>
      <c r="E113" s="132"/>
      <c r="F113" s="132"/>
      <c r="G113" s="132"/>
      <c r="H113" s="132"/>
      <c r="I113" s="132"/>
      <c r="J113" s="133" t="n">
        <f aca="false">J346</f>
        <v>0</v>
      </c>
      <c r="L113" s="130"/>
    </row>
    <row r="114" s="124" customFormat="true" ht="24.95" hidden="false" customHeight="true" outlineLevel="0" collapsed="false">
      <c r="B114" s="125"/>
      <c r="D114" s="126" t="s">
        <v>106</v>
      </c>
      <c r="E114" s="127"/>
      <c r="F114" s="127"/>
      <c r="G114" s="127"/>
      <c r="H114" s="127"/>
      <c r="I114" s="127"/>
      <c r="J114" s="128" t="n">
        <f aca="false">J364</f>
        <v>0</v>
      </c>
      <c r="L114" s="125"/>
    </row>
    <row r="115" s="124" customFormat="true" ht="24.95" hidden="false" customHeight="true" outlineLevel="0" collapsed="false">
      <c r="B115" s="125"/>
      <c r="D115" s="126" t="s">
        <v>107</v>
      </c>
      <c r="E115" s="127"/>
      <c r="F115" s="127"/>
      <c r="G115" s="127"/>
      <c r="H115" s="127"/>
      <c r="I115" s="127"/>
      <c r="J115" s="128" t="n">
        <f aca="false">J372</f>
        <v>0</v>
      </c>
      <c r="L115" s="125"/>
    </row>
    <row r="116" s="129" customFormat="true" ht="19.9" hidden="false" customHeight="true" outlineLevel="0" collapsed="false">
      <c r="B116" s="130"/>
      <c r="D116" s="131" t="s">
        <v>108</v>
      </c>
      <c r="E116" s="132"/>
      <c r="F116" s="132"/>
      <c r="G116" s="132"/>
      <c r="H116" s="132"/>
      <c r="I116" s="132"/>
      <c r="J116" s="133" t="n">
        <f aca="false">J373</f>
        <v>0</v>
      </c>
      <c r="L116" s="130"/>
    </row>
    <row r="117" s="129" customFormat="true" ht="19.9" hidden="false" customHeight="true" outlineLevel="0" collapsed="false">
      <c r="B117" s="130"/>
      <c r="D117" s="131" t="s">
        <v>109</v>
      </c>
      <c r="E117" s="132"/>
      <c r="F117" s="132"/>
      <c r="G117" s="132"/>
      <c r="H117" s="132"/>
      <c r="I117" s="132"/>
      <c r="J117" s="133" t="n">
        <f aca="false">J375</f>
        <v>0</v>
      </c>
      <c r="L117" s="130"/>
    </row>
    <row r="118" s="129" customFormat="true" ht="19.9" hidden="false" customHeight="true" outlineLevel="0" collapsed="false">
      <c r="B118" s="130"/>
      <c r="D118" s="131" t="s">
        <v>110</v>
      </c>
      <c r="E118" s="132"/>
      <c r="F118" s="132"/>
      <c r="G118" s="132"/>
      <c r="H118" s="132"/>
      <c r="I118" s="132"/>
      <c r="J118" s="133" t="n">
        <f aca="false">J377</f>
        <v>0</v>
      </c>
      <c r="L118" s="130"/>
    </row>
    <row r="119" s="27" customFormat="true" ht="21.8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4" s="27" customFormat="true" ht="6.95" hidden="false" customHeight="true" outlineLevel="0" collapsed="false">
      <c r="A124" s="22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4.95" hidden="false" customHeight="true" outlineLevel="0" collapsed="false">
      <c r="A125" s="22"/>
      <c r="B125" s="23"/>
      <c r="C125" s="7" t="s">
        <v>111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15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6.5" hidden="false" customHeight="true" outlineLevel="0" collapsed="false">
      <c r="A128" s="22"/>
      <c r="B128" s="23"/>
      <c r="C128" s="22"/>
      <c r="D128" s="22"/>
      <c r="E128" s="53" t="str">
        <f aca="false">E7</f>
        <v>Oprava bytu č.218</v>
      </c>
      <c r="F128" s="53"/>
      <c r="G128" s="53"/>
      <c r="H128" s="53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19</v>
      </c>
      <c r="D130" s="22"/>
      <c r="E130" s="22"/>
      <c r="F130" s="16" t="str">
        <f aca="false">F10</f>
        <v>Jabloňova 22-28</v>
      </c>
      <c r="G130" s="22"/>
      <c r="H130" s="22"/>
      <c r="I130" s="15" t="s">
        <v>21</v>
      </c>
      <c r="J130" s="100" t="str">
        <f aca="false">IF(J10="","",J10)</f>
        <v>24. 8. 2025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5.15" hidden="false" customHeight="true" outlineLevel="0" collapsed="false">
      <c r="A132" s="22"/>
      <c r="B132" s="23"/>
      <c r="C132" s="15" t="s">
        <v>23</v>
      </c>
      <c r="D132" s="22"/>
      <c r="E132" s="22"/>
      <c r="F132" s="16" t="str">
        <f aca="false">E13</f>
        <v>MmBrna, OSM, Husova 3, Brno </v>
      </c>
      <c r="G132" s="22"/>
      <c r="H132" s="22"/>
      <c r="I132" s="15" t="s">
        <v>29</v>
      </c>
      <c r="J132" s="120" t="str">
        <f aca="false">E19</f>
        <v>Radka Volková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5.15" hidden="false" customHeight="true" outlineLevel="0" collapsed="false">
      <c r="A133" s="22"/>
      <c r="B133" s="23"/>
      <c r="C133" s="15" t="s">
        <v>27</v>
      </c>
      <c r="D133" s="22"/>
      <c r="E133" s="22"/>
      <c r="F133" s="16" t="str">
        <f aca="false">IF(E16="","",E16)</f>
        <v>Vyplň údaj</v>
      </c>
      <c r="G133" s="22"/>
      <c r="H133" s="22"/>
      <c r="I133" s="15" t="s">
        <v>32</v>
      </c>
      <c r="J133" s="120" t="str">
        <f aca="false">E22</f>
        <v>Radka Volková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0.3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140" customFormat="true" ht="29.3" hidden="false" customHeight="true" outlineLevel="0" collapsed="false">
      <c r="A135" s="134"/>
      <c r="B135" s="135"/>
      <c r="C135" s="136" t="s">
        <v>112</v>
      </c>
      <c r="D135" s="137" t="s">
        <v>59</v>
      </c>
      <c r="E135" s="137" t="s">
        <v>55</v>
      </c>
      <c r="F135" s="137" t="s">
        <v>56</v>
      </c>
      <c r="G135" s="137" t="s">
        <v>113</v>
      </c>
      <c r="H135" s="137" t="s">
        <v>114</v>
      </c>
      <c r="I135" s="137" t="s">
        <v>115</v>
      </c>
      <c r="J135" s="137" t="s">
        <v>84</v>
      </c>
      <c r="K135" s="138" t="s">
        <v>116</v>
      </c>
      <c r="L135" s="139"/>
      <c r="M135" s="68"/>
      <c r="N135" s="69" t="s">
        <v>38</v>
      </c>
      <c r="O135" s="69" t="s">
        <v>117</v>
      </c>
      <c r="P135" s="69" t="s">
        <v>118</v>
      </c>
      <c r="Q135" s="69" t="s">
        <v>119</v>
      </c>
      <c r="R135" s="69" t="s">
        <v>120</v>
      </c>
      <c r="S135" s="69" t="s">
        <v>121</v>
      </c>
      <c r="T135" s="70" t="s">
        <v>122</v>
      </c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</row>
    <row r="136" s="27" customFormat="true" ht="22.8" hidden="false" customHeight="true" outlineLevel="0" collapsed="false">
      <c r="A136" s="22"/>
      <c r="B136" s="23"/>
      <c r="C136" s="76" t="s">
        <v>123</v>
      </c>
      <c r="D136" s="22"/>
      <c r="E136" s="22"/>
      <c r="F136" s="22"/>
      <c r="G136" s="22"/>
      <c r="H136" s="22"/>
      <c r="I136" s="22"/>
      <c r="J136" s="141" t="n">
        <f aca="false">BK136</f>
        <v>0</v>
      </c>
      <c r="K136" s="22"/>
      <c r="L136" s="23"/>
      <c r="M136" s="71"/>
      <c r="N136" s="58"/>
      <c r="O136" s="72"/>
      <c r="P136" s="142" t="n">
        <f aca="false">P137+P221+P364+P372</f>
        <v>0</v>
      </c>
      <c r="Q136" s="72"/>
      <c r="R136" s="142" t="n">
        <f aca="false">R137+R221+R364+R372</f>
        <v>4.74418196</v>
      </c>
      <c r="S136" s="72"/>
      <c r="T136" s="143" t="n">
        <f aca="false">T137+T221+T364+T372</f>
        <v>5.33379192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T136" s="3" t="s">
        <v>73</v>
      </c>
      <c r="AU136" s="3" t="s">
        <v>86</v>
      </c>
      <c r="BK136" s="144" t="n">
        <f aca="false">BK137+BK221+BK364+BK372</f>
        <v>0</v>
      </c>
    </row>
    <row r="137" s="145" customFormat="true" ht="25.9" hidden="false" customHeight="true" outlineLevel="0" collapsed="false">
      <c r="B137" s="146"/>
      <c r="D137" s="147" t="s">
        <v>73</v>
      </c>
      <c r="E137" s="148" t="s">
        <v>124</v>
      </c>
      <c r="F137" s="148" t="s">
        <v>125</v>
      </c>
      <c r="I137" s="149"/>
      <c r="J137" s="150" t="n">
        <f aca="false">BK137</f>
        <v>0</v>
      </c>
      <c r="L137" s="146"/>
      <c r="M137" s="151"/>
      <c r="N137" s="152"/>
      <c r="O137" s="152"/>
      <c r="P137" s="153" t="n">
        <f aca="false">P138+P141+P170+P213+P219</f>
        <v>0</v>
      </c>
      <c r="Q137" s="152"/>
      <c r="R137" s="153" t="n">
        <f aca="false">R138+R141+R170+R213+R219</f>
        <v>2.90864738</v>
      </c>
      <c r="S137" s="152"/>
      <c r="T137" s="154" t="n">
        <f aca="false">T138+T141+T170+T213+T219</f>
        <v>4.703628</v>
      </c>
      <c r="AR137" s="147" t="s">
        <v>79</v>
      </c>
      <c r="AT137" s="155" t="s">
        <v>73</v>
      </c>
      <c r="AU137" s="155" t="s">
        <v>74</v>
      </c>
      <c r="AY137" s="147" t="s">
        <v>126</v>
      </c>
      <c r="BK137" s="156" t="n">
        <f aca="false">BK138+BK141+BK170+BK213+BK219</f>
        <v>0</v>
      </c>
    </row>
    <row r="138" s="145" customFormat="true" ht="22.8" hidden="false" customHeight="true" outlineLevel="0" collapsed="false">
      <c r="B138" s="146"/>
      <c r="D138" s="147" t="s">
        <v>73</v>
      </c>
      <c r="E138" s="157" t="s">
        <v>127</v>
      </c>
      <c r="F138" s="157" t="s">
        <v>128</v>
      </c>
      <c r="I138" s="149"/>
      <c r="J138" s="158" t="n">
        <f aca="false">BK138</f>
        <v>0</v>
      </c>
      <c r="L138" s="146"/>
      <c r="M138" s="151"/>
      <c r="N138" s="152"/>
      <c r="O138" s="152"/>
      <c r="P138" s="153" t="n">
        <f aca="false">SUM(P139:P140)</f>
        <v>0</v>
      </c>
      <c r="Q138" s="152"/>
      <c r="R138" s="153" t="n">
        <f aca="false">SUM(R139:R140)</f>
        <v>0.042096</v>
      </c>
      <c r="S138" s="152"/>
      <c r="T138" s="154" t="n">
        <f aca="false">SUM(T139:T140)</f>
        <v>0</v>
      </c>
      <c r="AR138" s="147" t="s">
        <v>79</v>
      </c>
      <c r="AT138" s="155" t="s">
        <v>73</v>
      </c>
      <c r="AU138" s="155" t="s">
        <v>79</v>
      </c>
      <c r="AY138" s="147" t="s">
        <v>126</v>
      </c>
      <c r="BK138" s="156" t="n">
        <f aca="false">SUM(BK139:BK140)</f>
        <v>0</v>
      </c>
    </row>
    <row r="139" s="27" customFormat="true" ht="24.15" hidden="false" customHeight="true" outlineLevel="0" collapsed="false">
      <c r="A139" s="22"/>
      <c r="B139" s="159"/>
      <c r="C139" s="160" t="s">
        <v>79</v>
      </c>
      <c r="D139" s="160" t="s">
        <v>129</v>
      </c>
      <c r="E139" s="161" t="s">
        <v>130</v>
      </c>
      <c r="F139" s="162" t="s">
        <v>131</v>
      </c>
      <c r="G139" s="163" t="s">
        <v>132</v>
      </c>
      <c r="H139" s="164" t="n">
        <v>1</v>
      </c>
      <c r="I139" s="165"/>
      <c r="J139" s="166" t="n">
        <f aca="false">ROUND(I139*H139,2)</f>
        <v>0</v>
      </c>
      <c r="K139" s="162" t="s">
        <v>133</v>
      </c>
      <c r="L139" s="23"/>
      <c r="M139" s="167"/>
      <c r="N139" s="168" t="s">
        <v>40</v>
      </c>
      <c r="O139" s="60"/>
      <c r="P139" s="169" t="n">
        <f aca="false">O139*H139</f>
        <v>0</v>
      </c>
      <c r="Q139" s="169" t="n">
        <v>8E-005</v>
      </c>
      <c r="R139" s="169" t="n">
        <f aca="false">Q139*H139</f>
        <v>8E-005</v>
      </c>
      <c r="S139" s="169" t="n">
        <v>0</v>
      </c>
      <c r="T139" s="170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1" t="s">
        <v>134</v>
      </c>
      <c r="AT139" s="171" t="s">
        <v>129</v>
      </c>
      <c r="AU139" s="171" t="s">
        <v>135</v>
      </c>
      <c r="AY139" s="3" t="s">
        <v>126</v>
      </c>
      <c r="BE139" s="172" t="n">
        <f aca="false">IF(N139="základní",J139,0)</f>
        <v>0</v>
      </c>
      <c r="BF139" s="172" t="n">
        <f aca="false">IF(N139="snížená",J139,0)</f>
        <v>0</v>
      </c>
      <c r="BG139" s="172" t="n">
        <f aca="false">IF(N139="zákl. přenesená",J139,0)</f>
        <v>0</v>
      </c>
      <c r="BH139" s="172" t="n">
        <f aca="false">IF(N139="sníž. přenesená",J139,0)</f>
        <v>0</v>
      </c>
      <c r="BI139" s="172" t="n">
        <f aca="false">IF(N139="nulová",J139,0)</f>
        <v>0</v>
      </c>
      <c r="BJ139" s="3" t="s">
        <v>135</v>
      </c>
      <c r="BK139" s="172" t="n">
        <f aca="false">ROUND(I139*H139,2)</f>
        <v>0</v>
      </c>
      <c r="BL139" s="3" t="s">
        <v>134</v>
      </c>
      <c r="BM139" s="171" t="s">
        <v>136</v>
      </c>
    </row>
    <row r="140" s="27" customFormat="true" ht="24.15" hidden="false" customHeight="true" outlineLevel="0" collapsed="false">
      <c r="A140" s="22"/>
      <c r="B140" s="159"/>
      <c r="C140" s="160" t="s">
        <v>135</v>
      </c>
      <c r="D140" s="160" t="s">
        <v>129</v>
      </c>
      <c r="E140" s="161" t="s">
        <v>137</v>
      </c>
      <c r="F140" s="162" t="s">
        <v>138</v>
      </c>
      <c r="G140" s="163" t="s">
        <v>139</v>
      </c>
      <c r="H140" s="164" t="n">
        <v>0.8</v>
      </c>
      <c r="I140" s="165"/>
      <c r="J140" s="166" t="n">
        <f aca="false">ROUND(I140*H140,2)</f>
        <v>0</v>
      </c>
      <c r="K140" s="162" t="s">
        <v>133</v>
      </c>
      <c r="L140" s="23"/>
      <c r="M140" s="167"/>
      <c r="N140" s="168" t="s">
        <v>40</v>
      </c>
      <c r="O140" s="60"/>
      <c r="P140" s="169" t="n">
        <f aca="false">O140*H140</f>
        <v>0</v>
      </c>
      <c r="Q140" s="169" t="n">
        <v>0.05252</v>
      </c>
      <c r="R140" s="169" t="n">
        <f aca="false">Q140*H140</f>
        <v>0.042016</v>
      </c>
      <c r="S140" s="169" t="n">
        <v>0</v>
      </c>
      <c r="T140" s="170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1" t="s">
        <v>134</v>
      </c>
      <c r="AT140" s="171" t="s">
        <v>129</v>
      </c>
      <c r="AU140" s="171" t="s">
        <v>135</v>
      </c>
      <c r="AY140" s="3" t="s">
        <v>126</v>
      </c>
      <c r="BE140" s="172" t="n">
        <f aca="false">IF(N140="základní",J140,0)</f>
        <v>0</v>
      </c>
      <c r="BF140" s="172" t="n">
        <f aca="false">IF(N140="snížená",J140,0)</f>
        <v>0</v>
      </c>
      <c r="BG140" s="172" t="n">
        <f aca="false">IF(N140="zákl. přenesená",J140,0)</f>
        <v>0</v>
      </c>
      <c r="BH140" s="172" t="n">
        <f aca="false">IF(N140="sníž. přenesená",J140,0)</f>
        <v>0</v>
      </c>
      <c r="BI140" s="172" t="n">
        <f aca="false">IF(N140="nulová",J140,0)</f>
        <v>0</v>
      </c>
      <c r="BJ140" s="3" t="s">
        <v>135</v>
      </c>
      <c r="BK140" s="172" t="n">
        <f aca="false">ROUND(I140*H140,2)</f>
        <v>0</v>
      </c>
      <c r="BL140" s="3" t="s">
        <v>134</v>
      </c>
      <c r="BM140" s="171" t="s">
        <v>140</v>
      </c>
    </row>
    <row r="141" s="145" customFormat="true" ht="22.8" hidden="false" customHeight="true" outlineLevel="0" collapsed="false">
      <c r="B141" s="146"/>
      <c r="D141" s="147" t="s">
        <v>73</v>
      </c>
      <c r="E141" s="157" t="s">
        <v>141</v>
      </c>
      <c r="F141" s="157" t="s">
        <v>142</v>
      </c>
      <c r="I141" s="149"/>
      <c r="J141" s="158" t="n">
        <f aca="false">BK141</f>
        <v>0</v>
      </c>
      <c r="L141" s="146"/>
      <c r="M141" s="151"/>
      <c r="N141" s="152"/>
      <c r="O141" s="152"/>
      <c r="P141" s="153" t="n">
        <f aca="false">SUM(P142:P169)</f>
        <v>0</v>
      </c>
      <c r="Q141" s="152"/>
      <c r="R141" s="153" t="n">
        <f aca="false">SUM(R142:R169)</f>
        <v>2.80341338</v>
      </c>
      <c r="S141" s="152"/>
      <c r="T141" s="154" t="n">
        <f aca="false">SUM(T142:T169)</f>
        <v>0</v>
      </c>
      <c r="AR141" s="147" t="s">
        <v>79</v>
      </c>
      <c r="AT141" s="155" t="s">
        <v>73</v>
      </c>
      <c r="AU141" s="155" t="s">
        <v>79</v>
      </c>
      <c r="AY141" s="147" t="s">
        <v>126</v>
      </c>
      <c r="BK141" s="156" t="n">
        <f aca="false">SUM(BK142:BK169)</f>
        <v>0</v>
      </c>
    </row>
    <row r="142" s="27" customFormat="true" ht="21.75" hidden="false" customHeight="true" outlineLevel="0" collapsed="false">
      <c r="A142" s="22"/>
      <c r="B142" s="159"/>
      <c r="C142" s="160" t="s">
        <v>127</v>
      </c>
      <c r="D142" s="160" t="s">
        <v>129</v>
      </c>
      <c r="E142" s="161" t="s">
        <v>143</v>
      </c>
      <c r="F142" s="162" t="s">
        <v>144</v>
      </c>
      <c r="G142" s="163" t="s">
        <v>139</v>
      </c>
      <c r="H142" s="164" t="n">
        <v>0.6</v>
      </c>
      <c r="I142" s="165"/>
      <c r="J142" s="166" t="n">
        <f aca="false">ROUND(I142*H142,2)</f>
        <v>0</v>
      </c>
      <c r="K142" s="162" t="s">
        <v>133</v>
      </c>
      <c r="L142" s="23"/>
      <c r="M142" s="167"/>
      <c r="N142" s="168" t="s">
        <v>40</v>
      </c>
      <c r="O142" s="60"/>
      <c r="P142" s="169" t="n">
        <f aca="false">O142*H142</f>
        <v>0</v>
      </c>
      <c r="Q142" s="169" t="n">
        <v>0.056</v>
      </c>
      <c r="R142" s="169" t="n">
        <f aca="false">Q142*H142</f>
        <v>0.0336</v>
      </c>
      <c r="S142" s="169" t="n">
        <v>0</v>
      </c>
      <c r="T142" s="170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1" t="s">
        <v>134</v>
      </c>
      <c r="AT142" s="171" t="s">
        <v>129</v>
      </c>
      <c r="AU142" s="171" t="s">
        <v>135</v>
      </c>
      <c r="AY142" s="3" t="s">
        <v>126</v>
      </c>
      <c r="BE142" s="172" t="n">
        <f aca="false">IF(N142="základní",J142,0)</f>
        <v>0</v>
      </c>
      <c r="BF142" s="172" t="n">
        <f aca="false">IF(N142="snížená",J142,0)</f>
        <v>0</v>
      </c>
      <c r="BG142" s="172" t="n">
        <f aca="false">IF(N142="zákl. přenesená",J142,0)</f>
        <v>0</v>
      </c>
      <c r="BH142" s="172" t="n">
        <f aca="false">IF(N142="sníž. přenesená",J142,0)</f>
        <v>0</v>
      </c>
      <c r="BI142" s="172" t="n">
        <f aca="false">IF(N142="nulová",J142,0)</f>
        <v>0</v>
      </c>
      <c r="BJ142" s="3" t="s">
        <v>135</v>
      </c>
      <c r="BK142" s="172" t="n">
        <f aca="false">ROUND(I142*H142,2)</f>
        <v>0</v>
      </c>
      <c r="BL142" s="3" t="s">
        <v>134</v>
      </c>
      <c r="BM142" s="171" t="s">
        <v>145</v>
      </c>
    </row>
    <row r="143" s="173" customFormat="true" ht="12.8" hidden="false" customHeight="false" outlineLevel="0" collapsed="false">
      <c r="B143" s="174"/>
      <c r="D143" s="175" t="s">
        <v>146</v>
      </c>
      <c r="E143" s="176"/>
      <c r="F143" s="177" t="s">
        <v>147</v>
      </c>
      <c r="H143" s="178" t="n">
        <v>0.6</v>
      </c>
      <c r="I143" s="179"/>
      <c r="L143" s="174"/>
      <c r="M143" s="180"/>
      <c r="N143" s="181"/>
      <c r="O143" s="181"/>
      <c r="P143" s="181"/>
      <c r="Q143" s="181"/>
      <c r="R143" s="181"/>
      <c r="S143" s="181"/>
      <c r="T143" s="182"/>
      <c r="AT143" s="176" t="s">
        <v>146</v>
      </c>
      <c r="AU143" s="176" t="s">
        <v>135</v>
      </c>
      <c r="AV143" s="173" t="s">
        <v>135</v>
      </c>
      <c r="AW143" s="173" t="s">
        <v>31</v>
      </c>
      <c r="AX143" s="173" t="s">
        <v>79</v>
      </c>
      <c r="AY143" s="176" t="s">
        <v>126</v>
      </c>
    </row>
    <row r="144" s="27" customFormat="true" ht="24.15" hidden="false" customHeight="true" outlineLevel="0" collapsed="false">
      <c r="A144" s="22"/>
      <c r="B144" s="159"/>
      <c r="C144" s="160" t="s">
        <v>134</v>
      </c>
      <c r="D144" s="160" t="s">
        <v>129</v>
      </c>
      <c r="E144" s="161" t="s">
        <v>148</v>
      </c>
      <c r="F144" s="162" t="s">
        <v>149</v>
      </c>
      <c r="G144" s="163" t="s">
        <v>139</v>
      </c>
      <c r="H144" s="164" t="n">
        <v>78.45</v>
      </c>
      <c r="I144" s="165"/>
      <c r="J144" s="166" t="n">
        <f aca="false">ROUND(I144*H144,2)</f>
        <v>0</v>
      </c>
      <c r="K144" s="162" t="s">
        <v>133</v>
      </c>
      <c r="L144" s="23"/>
      <c r="M144" s="167"/>
      <c r="N144" s="168" t="s">
        <v>40</v>
      </c>
      <c r="O144" s="60"/>
      <c r="P144" s="169" t="n">
        <f aca="false">O144*H144</f>
        <v>0</v>
      </c>
      <c r="Q144" s="169" t="n">
        <v>0.0057</v>
      </c>
      <c r="R144" s="169" t="n">
        <f aca="false">Q144*H144</f>
        <v>0.447165</v>
      </c>
      <c r="S144" s="169" t="n">
        <v>0</v>
      </c>
      <c r="T144" s="170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1" t="s">
        <v>134</v>
      </c>
      <c r="AT144" s="171" t="s">
        <v>129</v>
      </c>
      <c r="AU144" s="171" t="s">
        <v>135</v>
      </c>
      <c r="AY144" s="3" t="s">
        <v>126</v>
      </c>
      <c r="BE144" s="172" t="n">
        <f aca="false">IF(N144="základní",J144,0)</f>
        <v>0</v>
      </c>
      <c r="BF144" s="172" t="n">
        <f aca="false">IF(N144="snížená",J144,0)</f>
        <v>0</v>
      </c>
      <c r="BG144" s="172" t="n">
        <f aca="false">IF(N144="zákl. přenesená",J144,0)</f>
        <v>0</v>
      </c>
      <c r="BH144" s="172" t="n">
        <f aca="false">IF(N144="sníž. přenesená",J144,0)</f>
        <v>0</v>
      </c>
      <c r="BI144" s="172" t="n">
        <f aca="false">IF(N144="nulová",J144,0)</f>
        <v>0</v>
      </c>
      <c r="BJ144" s="3" t="s">
        <v>135</v>
      </c>
      <c r="BK144" s="172" t="n">
        <f aca="false">ROUND(I144*H144,2)</f>
        <v>0</v>
      </c>
      <c r="BL144" s="3" t="s">
        <v>134</v>
      </c>
      <c r="BM144" s="171" t="s">
        <v>150</v>
      </c>
    </row>
    <row r="145" s="173" customFormat="true" ht="12.8" hidden="false" customHeight="false" outlineLevel="0" collapsed="false">
      <c r="B145" s="174"/>
      <c r="D145" s="175" t="s">
        <v>146</v>
      </c>
      <c r="E145" s="176"/>
      <c r="F145" s="177" t="s">
        <v>151</v>
      </c>
      <c r="H145" s="178" t="n">
        <v>78.45</v>
      </c>
      <c r="I145" s="179"/>
      <c r="L145" s="174"/>
      <c r="M145" s="180"/>
      <c r="N145" s="181"/>
      <c r="O145" s="181"/>
      <c r="P145" s="181"/>
      <c r="Q145" s="181"/>
      <c r="R145" s="181"/>
      <c r="S145" s="181"/>
      <c r="T145" s="182"/>
      <c r="AT145" s="176" t="s">
        <v>146</v>
      </c>
      <c r="AU145" s="176" t="s">
        <v>135</v>
      </c>
      <c r="AV145" s="173" t="s">
        <v>135</v>
      </c>
      <c r="AW145" s="173" t="s">
        <v>31</v>
      </c>
      <c r="AX145" s="173" t="s">
        <v>79</v>
      </c>
      <c r="AY145" s="176" t="s">
        <v>126</v>
      </c>
    </row>
    <row r="146" s="27" customFormat="true" ht="24.15" hidden="false" customHeight="true" outlineLevel="0" collapsed="false">
      <c r="A146" s="22"/>
      <c r="B146" s="159"/>
      <c r="C146" s="160" t="s">
        <v>152</v>
      </c>
      <c r="D146" s="160" t="s">
        <v>129</v>
      </c>
      <c r="E146" s="161" t="s">
        <v>153</v>
      </c>
      <c r="F146" s="162" t="s">
        <v>154</v>
      </c>
      <c r="G146" s="163" t="s">
        <v>139</v>
      </c>
      <c r="H146" s="164" t="n">
        <v>22.96</v>
      </c>
      <c r="I146" s="165"/>
      <c r="J146" s="166" t="n">
        <f aca="false">ROUND(I146*H146,2)</f>
        <v>0</v>
      </c>
      <c r="K146" s="162" t="s">
        <v>133</v>
      </c>
      <c r="L146" s="23"/>
      <c r="M146" s="167"/>
      <c r="N146" s="168" t="s">
        <v>40</v>
      </c>
      <c r="O146" s="60"/>
      <c r="P146" s="169" t="n">
        <f aca="false">O146*H146</f>
        <v>0</v>
      </c>
      <c r="Q146" s="169" t="n">
        <v>0.0014</v>
      </c>
      <c r="R146" s="169" t="n">
        <f aca="false">Q146*H146</f>
        <v>0.032144</v>
      </c>
      <c r="S146" s="169" t="n">
        <v>0</v>
      </c>
      <c r="T146" s="170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1" t="s">
        <v>134</v>
      </c>
      <c r="AT146" s="171" t="s">
        <v>129</v>
      </c>
      <c r="AU146" s="171" t="s">
        <v>135</v>
      </c>
      <c r="AY146" s="3" t="s">
        <v>126</v>
      </c>
      <c r="BE146" s="172" t="n">
        <f aca="false">IF(N146="základní",J146,0)</f>
        <v>0</v>
      </c>
      <c r="BF146" s="172" t="n">
        <f aca="false">IF(N146="snížená",J146,0)</f>
        <v>0</v>
      </c>
      <c r="BG146" s="172" t="n">
        <f aca="false">IF(N146="zákl. přenesená",J146,0)</f>
        <v>0</v>
      </c>
      <c r="BH146" s="172" t="n">
        <f aca="false">IF(N146="sníž. přenesená",J146,0)</f>
        <v>0</v>
      </c>
      <c r="BI146" s="172" t="n">
        <f aca="false">IF(N146="nulová",J146,0)</f>
        <v>0</v>
      </c>
      <c r="BJ146" s="3" t="s">
        <v>135</v>
      </c>
      <c r="BK146" s="172" t="n">
        <f aca="false">ROUND(I146*H146,2)</f>
        <v>0</v>
      </c>
      <c r="BL146" s="3" t="s">
        <v>134</v>
      </c>
      <c r="BM146" s="171" t="s">
        <v>155</v>
      </c>
    </row>
    <row r="147" s="27" customFormat="true" ht="24.15" hidden="false" customHeight="true" outlineLevel="0" collapsed="false">
      <c r="A147" s="22"/>
      <c r="B147" s="159"/>
      <c r="C147" s="160" t="s">
        <v>141</v>
      </c>
      <c r="D147" s="160" t="s">
        <v>129</v>
      </c>
      <c r="E147" s="161" t="s">
        <v>156</v>
      </c>
      <c r="F147" s="162" t="s">
        <v>157</v>
      </c>
      <c r="G147" s="163" t="s">
        <v>139</v>
      </c>
      <c r="H147" s="164" t="n">
        <v>22.96</v>
      </c>
      <c r="I147" s="165"/>
      <c r="J147" s="166" t="n">
        <f aca="false">ROUND(I147*H147,2)</f>
        <v>0</v>
      </c>
      <c r="K147" s="162" t="s">
        <v>133</v>
      </c>
      <c r="L147" s="23"/>
      <c r="M147" s="167"/>
      <c r="N147" s="168" t="s">
        <v>40</v>
      </c>
      <c r="O147" s="60"/>
      <c r="P147" s="169" t="n">
        <f aca="false">O147*H147</f>
        <v>0</v>
      </c>
      <c r="Q147" s="169" t="n">
        <v>0.00026</v>
      </c>
      <c r="R147" s="169" t="n">
        <f aca="false">Q147*H147</f>
        <v>0.0059696</v>
      </c>
      <c r="S147" s="169" t="n">
        <v>0</v>
      </c>
      <c r="T147" s="170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1" t="s">
        <v>134</v>
      </c>
      <c r="AT147" s="171" t="s">
        <v>129</v>
      </c>
      <c r="AU147" s="171" t="s">
        <v>135</v>
      </c>
      <c r="AY147" s="3" t="s">
        <v>126</v>
      </c>
      <c r="BE147" s="172" t="n">
        <f aca="false">IF(N147="základní",J147,0)</f>
        <v>0</v>
      </c>
      <c r="BF147" s="172" t="n">
        <f aca="false">IF(N147="snížená",J147,0)</f>
        <v>0</v>
      </c>
      <c r="BG147" s="172" t="n">
        <f aca="false">IF(N147="zákl. přenesená",J147,0)</f>
        <v>0</v>
      </c>
      <c r="BH147" s="172" t="n">
        <f aca="false">IF(N147="sníž. přenesená",J147,0)</f>
        <v>0</v>
      </c>
      <c r="BI147" s="172" t="n">
        <f aca="false">IF(N147="nulová",J147,0)</f>
        <v>0</v>
      </c>
      <c r="BJ147" s="3" t="s">
        <v>135</v>
      </c>
      <c r="BK147" s="172" t="n">
        <f aca="false">ROUND(I147*H147,2)</f>
        <v>0</v>
      </c>
      <c r="BL147" s="3" t="s">
        <v>134</v>
      </c>
      <c r="BM147" s="171" t="s">
        <v>158</v>
      </c>
    </row>
    <row r="148" s="27" customFormat="true" ht="21.75" hidden="false" customHeight="true" outlineLevel="0" collapsed="false">
      <c r="A148" s="22"/>
      <c r="B148" s="159"/>
      <c r="C148" s="160" t="s">
        <v>159</v>
      </c>
      <c r="D148" s="160" t="s">
        <v>129</v>
      </c>
      <c r="E148" s="161" t="s">
        <v>160</v>
      </c>
      <c r="F148" s="162" t="s">
        <v>161</v>
      </c>
      <c r="G148" s="163" t="s">
        <v>139</v>
      </c>
      <c r="H148" s="164" t="n">
        <v>1.46</v>
      </c>
      <c r="I148" s="165"/>
      <c r="J148" s="166" t="n">
        <f aca="false">ROUND(I148*H148,2)</f>
        <v>0</v>
      </c>
      <c r="K148" s="162" t="s">
        <v>133</v>
      </c>
      <c r="L148" s="23"/>
      <c r="M148" s="167"/>
      <c r="N148" s="168" t="s">
        <v>40</v>
      </c>
      <c r="O148" s="60"/>
      <c r="P148" s="169" t="n">
        <f aca="false">O148*H148</f>
        <v>0</v>
      </c>
      <c r="Q148" s="169" t="n">
        <v>0.056</v>
      </c>
      <c r="R148" s="169" t="n">
        <f aca="false">Q148*H148</f>
        <v>0.08176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134</v>
      </c>
      <c r="AT148" s="171" t="s">
        <v>129</v>
      </c>
      <c r="AU148" s="171" t="s">
        <v>135</v>
      </c>
      <c r="AY148" s="3" t="s">
        <v>126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135</v>
      </c>
      <c r="BK148" s="172" t="n">
        <f aca="false">ROUND(I148*H148,2)</f>
        <v>0</v>
      </c>
      <c r="BL148" s="3" t="s">
        <v>134</v>
      </c>
      <c r="BM148" s="171" t="s">
        <v>162</v>
      </c>
    </row>
    <row r="149" s="173" customFormat="true" ht="12.8" hidden="false" customHeight="false" outlineLevel="0" collapsed="false">
      <c r="B149" s="174"/>
      <c r="D149" s="175" t="s">
        <v>146</v>
      </c>
      <c r="E149" s="176"/>
      <c r="F149" s="177" t="s">
        <v>163</v>
      </c>
      <c r="H149" s="178" t="n">
        <v>1.46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146</v>
      </c>
      <c r="AU149" s="176" t="s">
        <v>135</v>
      </c>
      <c r="AV149" s="173" t="s">
        <v>135</v>
      </c>
      <c r="AW149" s="173" t="s">
        <v>31</v>
      </c>
      <c r="AX149" s="173" t="s">
        <v>79</v>
      </c>
      <c r="AY149" s="176" t="s">
        <v>126</v>
      </c>
    </row>
    <row r="150" s="27" customFormat="true" ht="24.15" hidden="false" customHeight="true" outlineLevel="0" collapsed="false">
      <c r="A150" s="22"/>
      <c r="B150" s="159"/>
      <c r="C150" s="160" t="s">
        <v>164</v>
      </c>
      <c r="D150" s="160" t="s">
        <v>129</v>
      </c>
      <c r="E150" s="161" t="s">
        <v>165</v>
      </c>
      <c r="F150" s="162" t="s">
        <v>166</v>
      </c>
      <c r="G150" s="163" t="s">
        <v>139</v>
      </c>
      <c r="H150" s="164" t="n">
        <v>22.96</v>
      </c>
      <c r="I150" s="165"/>
      <c r="J150" s="166" t="n">
        <f aca="false">ROUND(I150*H150,2)</f>
        <v>0</v>
      </c>
      <c r="K150" s="162" t="s">
        <v>133</v>
      </c>
      <c r="L150" s="23"/>
      <c r="M150" s="167"/>
      <c r="N150" s="168" t="s">
        <v>40</v>
      </c>
      <c r="O150" s="60"/>
      <c r="P150" s="169" t="n">
        <f aca="false">O150*H150</f>
        <v>0</v>
      </c>
      <c r="Q150" s="169" t="n">
        <v>0.01838</v>
      </c>
      <c r="R150" s="169" t="n">
        <f aca="false">Q150*H150</f>
        <v>0.4220048</v>
      </c>
      <c r="S150" s="169" t="n">
        <v>0</v>
      </c>
      <c r="T150" s="170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1" t="s">
        <v>134</v>
      </c>
      <c r="AT150" s="171" t="s">
        <v>129</v>
      </c>
      <c r="AU150" s="171" t="s">
        <v>135</v>
      </c>
      <c r="AY150" s="3" t="s">
        <v>126</v>
      </c>
      <c r="BE150" s="172" t="n">
        <f aca="false">IF(N150="základní",J150,0)</f>
        <v>0</v>
      </c>
      <c r="BF150" s="172" t="n">
        <f aca="false">IF(N150="snížená",J150,0)</f>
        <v>0</v>
      </c>
      <c r="BG150" s="172" t="n">
        <f aca="false">IF(N150="zákl. přenesená",J150,0)</f>
        <v>0</v>
      </c>
      <c r="BH150" s="172" t="n">
        <f aca="false">IF(N150="sníž. přenesená",J150,0)</f>
        <v>0</v>
      </c>
      <c r="BI150" s="172" t="n">
        <f aca="false">IF(N150="nulová",J150,0)</f>
        <v>0</v>
      </c>
      <c r="BJ150" s="3" t="s">
        <v>135</v>
      </c>
      <c r="BK150" s="172" t="n">
        <f aca="false">ROUND(I150*H150,2)</f>
        <v>0</v>
      </c>
      <c r="BL150" s="3" t="s">
        <v>134</v>
      </c>
      <c r="BM150" s="171" t="s">
        <v>167</v>
      </c>
    </row>
    <row r="151" s="27" customFormat="true" ht="24.15" hidden="false" customHeight="true" outlineLevel="0" collapsed="false">
      <c r="A151" s="22"/>
      <c r="B151" s="159"/>
      <c r="C151" s="160" t="s">
        <v>168</v>
      </c>
      <c r="D151" s="160" t="s">
        <v>129</v>
      </c>
      <c r="E151" s="161" t="s">
        <v>169</v>
      </c>
      <c r="F151" s="162" t="s">
        <v>170</v>
      </c>
      <c r="G151" s="163" t="s">
        <v>139</v>
      </c>
      <c r="H151" s="164" t="n">
        <v>22.96</v>
      </c>
      <c r="I151" s="165"/>
      <c r="J151" s="166" t="n">
        <f aca="false">ROUND(I151*H151,2)</f>
        <v>0</v>
      </c>
      <c r="K151" s="162" t="s">
        <v>133</v>
      </c>
      <c r="L151" s="23"/>
      <c r="M151" s="167"/>
      <c r="N151" s="168" t="s">
        <v>40</v>
      </c>
      <c r="O151" s="60"/>
      <c r="P151" s="169" t="n">
        <f aca="false">O151*H151</f>
        <v>0</v>
      </c>
      <c r="Q151" s="169" t="n">
        <v>0.0079</v>
      </c>
      <c r="R151" s="169" t="n">
        <f aca="false">Q151*H151</f>
        <v>0.181384</v>
      </c>
      <c r="S151" s="169" t="n">
        <v>0</v>
      </c>
      <c r="T151" s="170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1" t="s">
        <v>134</v>
      </c>
      <c r="AT151" s="171" t="s">
        <v>129</v>
      </c>
      <c r="AU151" s="171" t="s">
        <v>135</v>
      </c>
      <c r="AY151" s="3" t="s">
        <v>126</v>
      </c>
      <c r="BE151" s="172" t="n">
        <f aca="false">IF(N151="základní",J151,0)</f>
        <v>0</v>
      </c>
      <c r="BF151" s="172" t="n">
        <f aca="false">IF(N151="snížená",J151,0)</f>
        <v>0</v>
      </c>
      <c r="BG151" s="172" t="n">
        <f aca="false">IF(N151="zákl. přenesená",J151,0)</f>
        <v>0</v>
      </c>
      <c r="BH151" s="172" t="n">
        <f aca="false">IF(N151="sníž. přenesená",J151,0)</f>
        <v>0</v>
      </c>
      <c r="BI151" s="172" t="n">
        <f aca="false">IF(N151="nulová",J151,0)</f>
        <v>0</v>
      </c>
      <c r="BJ151" s="3" t="s">
        <v>135</v>
      </c>
      <c r="BK151" s="172" t="n">
        <f aca="false">ROUND(I151*H151,2)</f>
        <v>0</v>
      </c>
      <c r="BL151" s="3" t="s">
        <v>134</v>
      </c>
      <c r="BM151" s="171" t="s">
        <v>171</v>
      </c>
    </row>
    <row r="152" s="27" customFormat="true" ht="24.15" hidden="false" customHeight="true" outlineLevel="0" collapsed="false">
      <c r="A152" s="22"/>
      <c r="B152" s="159"/>
      <c r="C152" s="160" t="s">
        <v>172</v>
      </c>
      <c r="D152" s="160" t="s">
        <v>129</v>
      </c>
      <c r="E152" s="161" t="s">
        <v>173</v>
      </c>
      <c r="F152" s="162" t="s">
        <v>174</v>
      </c>
      <c r="G152" s="163" t="s">
        <v>139</v>
      </c>
      <c r="H152" s="164" t="n">
        <v>2.376</v>
      </c>
      <c r="I152" s="165"/>
      <c r="J152" s="166" t="n">
        <f aca="false">ROUND(I152*H152,2)</f>
        <v>0</v>
      </c>
      <c r="K152" s="162" t="s">
        <v>133</v>
      </c>
      <c r="L152" s="23"/>
      <c r="M152" s="167"/>
      <c r="N152" s="168" t="s">
        <v>40</v>
      </c>
      <c r="O152" s="60"/>
      <c r="P152" s="169" t="n">
        <f aca="false">O152*H152</f>
        <v>0</v>
      </c>
      <c r="Q152" s="169" t="n">
        <v>0.03358</v>
      </c>
      <c r="R152" s="169" t="n">
        <f aca="false">Q152*H152</f>
        <v>0.07978608</v>
      </c>
      <c r="S152" s="169" t="n">
        <v>0</v>
      </c>
      <c r="T152" s="170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1" t="s">
        <v>134</v>
      </c>
      <c r="AT152" s="171" t="s">
        <v>129</v>
      </c>
      <c r="AU152" s="171" t="s">
        <v>135</v>
      </c>
      <c r="AY152" s="3" t="s">
        <v>126</v>
      </c>
      <c r="BE152" s="172" t="n">
        <f aca="false">IF(N152="základní",J152,0)</f>
        <v>0</v>
      </c>
      <c r="BF152" s="172" t="n">
        <f aca="false">IF(N152="snížená",J152,0)</f>
        <v>0</v>
      </c>
      <c r="BG152" s="172" t="n">
        <f aca="false">IF(N152="zákl. přenesená",J152,0)</f>
        <v>0</v>
      </c>
      <c r="BH152" s="172" t="n">
        <f aca="false">IF(N152="sníž. přenesená",J152,0)</f>
        <v>0</v>
      </c>
      <c r="BI152" s="172" t="n">
        <f aca="false">IF(N152="nulová",J152,0)</f>
        <v>0</v>
      </c>
      <c r="BJ152" s="3" t="s">
        <v>135</v>
      </c>
      <c r="BK152" s="172" t="n">
        <f aca="false">ROUND(I152*H152,2)</f>
        <v>0</v>
      </c>
      <c r="BL152" s="3" t="s">
        <v>134</v>
      </c>
      <c r="BM152" s="171" t="s">
        <v>175</v>
      </c>
    </row>
    <row r="153" s="173" customFormat="true" ht="12.8" hidden="false" customHeight="false" outlineLevel="0" collapsed="false">
      <c r="B153" s="174"/>
      <c r="D153" s="175" t="s">
        <v>146</v>
      </c>
      <c r="E153" s="176"/>
      <c r="F153" s="177" t="s">
        <v>176</v>
      </c>
      <c r="H153" s="178" t="n">
        <v>2.376</v>
      </c>
      <c r="I153" s="179"/>
      <c r="L153" s="174"/>
      <c r="M153" s="180"/>
      <c r="N153" s="181"/>
      <c r="O153" s="181"/>
      <c r="P153" s="181"/>
      <c r="Q153" s="181"/>
      <c r="R153" s="181"/>
      <c r="S153" s="181"/>
      <c r="T153" s="182"/>
      <c r="AT153" s="176" t="s">
        <v>146</v>
      </c>
      <c r="AU153" s="176" t="s">
        <v>135</v>
      </c>
      <c r="AV153" s="173" t="s">
        <v>135</v>
      </c>
      <c r="AW153" s="173" t="s">
        <v>31</v>
      </c>
      <c r="AX153" s="173" t="s">
        <v>79</v>
      </c>
      <c r="AY153" s="176" t="s">
        <v>126</v>
      </c>
    </row>
    <row r="154" s="27" customFormat="true" ht="24.15" hidden="false" customHeight="true" outlineLevel="0" collapsed="false">
      <c r="A154" s="22"/>
      <c r="B154" s="159"/>
      <c r="C154" s="160" t="s">
        <v>177</v>
      </c>
      <c r="D154" s="160" t="s">
        <v>129</v>
      </c>
      <c r="E154" s="161" t="s">
        <v>178</v>
      </c>
      <c r="F154" s="162" t="s">
        <v>179</v>
      </c>
      <c r="G154" s="163" t="s">
        <v>139</v>
      </c>
      <c r="H154" s="164" t="n">
        <v>178.307</v>
      </c>
      <c r="I154" s="165"/>
      <c r="J154" s="166" t="n">
        <f aca="false">ROUND(I154*H154,2)</f>
        <v>0</v>
      </c>
      <c r="K154" s="162" t="s">
        <v>133</v>
      </c>
      <c r="L154" s="23"/>
      <c r="M154" s="167"/>
      <c r="N154" s="168" t="s">
        <v>40</v>
      </c>
      <c r="O154" s="60"/>
      <c r="P154" s="169" t="n">
        <f aca="false">O154*H154</f>
        <v>0</v>
      </c>
      <c r="Q154" s="169" t="n">
        <v>0.0057</v>
      </c>
      <c r="R154" s="169" t="n">
        <f aca="false">Q154*H154</f>
        <v>1.0163499</v>
      </c>
      <c r="S154" s="169" t="n">
        <v>0</v>
      </c>
      <c r="T154" s="170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1" t="s">
        <v>134</v>
      </c>
      <c r="AT154" s="171" t="s">
        <v>129</v>
      </c>
      <c r="AU154" s="171" t="s">
        <v>135</v>
      </c>
      <c r="AY154" s="3" t="s">
        <v>126</v>
      </c>
      <c r="BE154" s="172" t="n">
        <f aca="false">IF(N154="základní",J154,0)</f>
        <v>0</v>
      </c>
      <c r="BF154" s="172" t="n">
        <f aca="false">IF(N154="snížená",J154,0)</f>
        <v>0</v>
      </c>
      <c r="BG154" s="172" t="n">
        <f aca="false">IF(N154="zákl. přenesená",J154,0)</f>
        <v>0</v>
      </c>
      <c r="BH154" s="172" t="n">
        <f aca="false">IF(N154="sníž. přenesená",J154,0)</f>
        <v>0</v>
      </c>
      <c r="BI154" s="172" t="n">
        <f aca="false">IF(N154="nulová",J154,0)</f>
        <v>0</v>
      </c>
      <c r="BJ154" s="3" t="s">
        <v>135</v>
      </c>
      <c r="BK154" s="172" t="n">
        <f aca="false">ROUND(I154*H154,2)</f>
        <v>0</v>
      </c>
      <c r="BL154" s="3" t="s">
        <v>134</v>
      </c>
      <c r="BM154" s="171" t="s">
        <v>180</v>
      </c>
    </row>
    <row r="155" s="173" customFormat="true" ht="12.8" hidden="false" customHeight="false" outlineLevel="0" collapsed="false">
      <c r="B155" s="174"/>
      <c r="D155" s="175" t="s">
        <v>146</v>
      </c>
      <c r="E155" s="176"/>
      <c r="F155" s="177" t="s">
        <v>181</v>
      </c>
      <c r="H155" s="178" t="n">
        <v>16.58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146</v>
      </c>
      <c r="AU155" s="176" t="s">
        <v>135</v>
      </c>
      <c r="AV155" s="173" t="s">
        <v>135</v>
      </c>
      <c r="AW155" s="173" t="s">
        <v>31</v>
      </c>
      <c r="AX155" s="173" t="s">
        <v>74</v>
      </c>
      <c r="AY155" s="176" t="s">
        <v>126</v>
      </c>
    </row>
    <row r="156" s="173" customFormat="true" ht="12.8" hidden="false" customHeight="false" outlineLevel="0" collapsed="false">
      <c r="B156" s="174"/>
      <c r="D156" s="175" t="s">
        <v>146</v>
      </c>
      <c r="E156" s="176"/>
      <c r="F156" s="177" t="s">
        <v>182</v>
      </c>
      <c r="H156" s="178" t="n">
        <v>5.16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146</v>
      </c>
      <c r="AU156" s="176" t="s">
        <v>135</v>
      </c>
      <c r="AV156" s="173" t="s">
        <v>135</v>
      </c>
      <c r="AW156" s="173" t="s">
        <v>31</v>
      </c>
      <c r="AX156" s="173" t="s">
        <v>74</v>
      </c>
      <c r="AY156" s="176" t="s">
        <v>126</v>
      </c>
    </row>
    <row r="157" s="173" customFormat="true" ht="12.8" hidden="false" customHeight="false" outlineLevel="0" collapsed="false">
      <c r="B157" s="174"/>
      <c r="D157" s="175" t="s">
        <v>146</v>
      </c>
      <c r="E157" s="176"/>
      <c r="F157" s="177" t="s">
        <v>183</v>
      </c>
      <c r="H157" s="178" t="n">
        <v>2.94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146</v>
      </c>
      <c r="AU157" s="176" t="s">
        <v>135</v>
      </c>
      <c r="AV157" s="173" t="s">
        <v>135</v>
      </c>
      <c r="AW157" s="173" t="s">
        <v>31</v>
      </c>
      <c r="AX157" s="173" t="s">
        <v>74</v>
      </c>
      <c r="AY157" s="176" t="s">
        <v>126</v>
      </c>
    </row>
    <row r="158" s="173" customFormat="true" ht="12.8" hidden="false" customHeight="false" outlineLevel="0" collapsed="false">
      <c r="B158" s="174"/>
      <c r="D158" s="175" t="s">
        <v>146</v>
      </c>
      <c r="E158" s="176"/>
      <c r="F158" s="177" t="s">
        <v>184</v>
      </c>
      <c r="H158" s="178" t="n">
        <v>18.581</v>
      </c>
      <c r="I158" s="179"/>
      <c r="L158" s="174"/>
      <c r="M158" s="180"/>
      <c r="N158" s="181"/>
      <c r="O158" s="181"/>
      <c r="P158" s="181"/>
      <c r="Q158" s="181"/>
      <c r="R158" s="181"/>
      <c r="S158" s="181"/>
      <c r="T158" s="182"/>
      <c r="AT158" s="176" t="s">
        <v>146</v>
      </c>
      <c r="AU158" s="176" t="s">
        <v>135</v>
      </c>
      <c r="AV158" s="173" t="s">
        <v>135</v>
      </c>
      <c r="AW158" s="173" t="s">
        <v>31</v>
      </c>
      <c r="AX158" s="173" t="s">
        <v>74</v>
      </c>
      <c r="AY158" s="176" t="s">
        <v>126</v>
      </c>
    </row>
    <row r="159" s="173" customFormat="true" ht="12.8" hidden="false" customHeight="false" outlineLevel="0" collapsed="false">
      <c r="B159" s="174"/>
      <c r="D159" s="175" t="s">
        <v>146</v>
      </c>
      <c r="E159" s="176"/>
      <c r="F159" s="177" t="s">
        <v>185</v>
      </c>
      <c r="H159" s="178" t="n">
        <v>17.736</v>
      </c>
      <c r="I159" s="179"/>
      <c r="L159" s="174"/>
      <c r="M159" s="180"/>
      <c r="N159" s="181"/>
      <c r="O159" s="181"/>
      <c r="P159" s="181"/>
      <c r="Q159" s="181"/>
      <c r="R159" s="181"/>
      <c r="S159" s="181"/>
      <c r="T159" s="182"/>
      <c r="AT159" s="176" t="s">
        <v>146</v>
      </c>
      <c r="AU159" s="176" t="s">
        <v>135</v>
      </c>
      <c r="AV159" s="173" t="s">
        <v>135</v>
      </c>
      <c r="AW159" s="173" t="s">
        <v>31</v>
      </c>
      <c r="AX159" s="173" t="s">
        <v>74</v>
      </c>
      <c r="AY159" s="176" t="s">
        <v>126</v>
      </c>
    </row>
    <row r="160" s="173" customFormat="true" ht="19.25" hidden="false" customHeight="false" outlineLevel="0" collapsed="false">
      <c r="B160" s="174"/>
      <c r="D160" s="175" t="s">
        <v>146</v>
      </c>
      <c r="E160" s="176"/>
      <c r="F160" s="177" t="s">
        <v>186</v>
      </c>
      <c r="H160" s="178" t="n">
        <v>48.63</v>
      </c>
      <c r="I160" s="179"/>
      <c r="L160" s="174"/>
      <c r="M160" s="180"/>
      <c r="N160" s="181"/>
      <c r="O160" s="181"/>
      <c r="P160" s="181"/>
      <c r="Q160" s="181"/>
      <c r="R160" s="181"/>
      <c r="S160" s="181"/>
      <c r="T160" s="182"/>
      <c r="AT160" s="176" t="s">
        <v>146</v>
      </c>
      <c r="AU160" s="176" t="s">
        <v>135</v>
      </c>
      <c r="AV160" s="173" t="s">
        <v>135</v>
      </c>
      <c r="AW160" s="173" t="s">
        <v>31</v>
      </c>
      <c r="AX160" s="173" t="s">
        <v>74</v>
      </c>
      <c r="AY160" s="176" t="s">
        <v>126</v>
      </c>
    </row>
    <row r="161" s="173" customFormat="true" ht="12.8" hidden="false" customHeight="false" outlineLevel="0" collapsed="false">
      <c r="B161" s="174"/>
      <c r="D161" s="175" t="s">
        <v>146</v>
      </c>
      <c r="E161" s="176"/>
      <c r="F161" s="177" t="s">
        <v>187</v>
      </c>
      <c r="H161" s="178" t="n">
        <v>34.25</v>
      </c>
      <c r="I161" s="179"/>
      <c r="L161" s="174"/>
      <c r="M161" s="180"/>
      <c r="N161" s="181"/>
      <c r="O161" s="181"/>
      <c r="P161" s="181"/>
      <c r="Q161" s="181"/>
      <c r="R161" s="181"/>
      <c r="S161" s="181"/>
      <c r="T161" s="182"/>
      <c r="AT161" s="176" t="s">
        <v>146</v>
      </c>
      <c r="AU161" s="176" t="s">
        <v>135</v>
      </c>
      <c r="AV161" s="173" t="s">
        <v>135</v>
      </c>
      <c r="AW161" s="173" t="s">
        <v>31</v>
      </c>
      <c r="AX161" s="173" t="s">
        <v>74</v>
      </c>
      <c r="AY161" s="176" t="s">
        <v>126</v>
      </c>
    </row>
    <row r="162" s="173" customFormat="true" ht="19.25" hidden="false" customHeight="false" outlineLevel="0" collapsed="false">
      <c r="B162" s="174"/>
      <c r="D162" s="175" t="s">
        <v>146</v>
      </c>
      <c r="E162" s="176"/>
      <c r="F162" s="177" t="s">
        <v>188</v>
      </c>
      <c r="H162" s="178" t="n">
        <v>34.43</v>
      </c>
      <c r="I162" s="179"/>
      <c r="L162" s="174"/>
      <c r="M162" s="180"/>
      <c r="N162" s="181"/>
      <c r="O162" s="181"/>
      <c r="P162" s="181"/>
      <c r="Q162" s="181"/>
      <c r="R162" s="181"/>
      <c r="S162" s="181"/>
      <c r="T162" s="182"/>
      <c r="AT162" s="176" t="s">
        <v>146</v>
      </c>
      <c r="AU162" s="176" t="s">
        <v>135</v>
      </c>
      <c r="AV162" s="173" t="s">
        <v>135</v>
      </c>
      <c r="AW162" s="173" t="s">
        <v>31</v>
      </c>
      <c r="AX162" s="173" t="s">
        <v>74</v>
      </c>
      <c r="AY162" s="176" t="s">
        <v>126</v>
      </c>
    </row>
    <row r="163" s="183" customFormat="true" ht="12.8" hidden="false" customHeight="false" outlineLevel="0" collapsed="false">
      <c r="B163" s="184"/>
      <c r="D163" s="175" t="s">
        <v>146</v>
      </c>
      <c r="E163" s="185"/>
      <c r="F163" s="186" t="s">
        <v>189</v>
      </c>
      <c r="H163" s="187" t="n">
        <v>178.307</v>
      </c>
      <c r="I163" s="188"/>
      <c r="L163" s="184"/>
      <c r="M163" s="189"/>
      <c r="N163" s="190"/>
      <c r="O163" s="190"/>
      <c r="P163" s="190"/>
      <c r="Q163" s="190"/>
      <c r="R163" s="190"/>
      <c r="S163" s="190"/>
      <c r="T163" s="191"/>
      <c r="AT163" s="185" t="s">
        <v>146</v>
      </c>
      <c r="AU163" s="185" t="s">
        <v>135</v>
      </c>
      <c r="AV163" s="183" t="s">
        <v>134</v>
      </c>
      <c r="AW163" s="183" t="s">
        <v>31</v>
      </c>
      <c r="AX163" s="183" t="s">
        <v>79</v>
      </c>
      <c r="AY163" s="185" t="s">
        <v>126</v>
      </c>
    </row>
    <row r="164" s="27" customFormat="true" ht="24.15" hidden="false" customHeight="true" outlineLevel="0" collapsed="false">
      <c r="A164" s="22"/>
      <c r="B164" s="159"/>
      <c r="C164" s="160" t="s">
        <v>7</v>
      </c>
      <c r="D164" s="160" t="s">
        <v>129</v>
      </c>
      <c r="E164" s="161" t="s">
        <v>190</v>
      </c>
      <c r="F164" s="162" t="s">
        <v>191</v>
      </c>
      <c r="G164" s="163" t="s">
        <v>139</v>
      </c>
      <c r="H164" s="164" t="n">
        <v>21.39</v>
      </c>
      <c r="I164" s="165"/>
      <c r="J164" s="166" t="n">
        <f aca="false">ROUND(I164*H164,2)</f>
        <v>0</v>
      </c>
      <c r="K164" s="162" t="s">
        <v>133</v>
      </c>
      <c r="L164" s="23"/>
      <c r="M164" s="167"/>
      <c r="N164" s="168" t="s">
        <v>40</v>
      </c>
      <c r="O164" s="60"/>
      <c r="P164" s="169" t="n">
        <f aca="false">O164*H164</f>
        <v>0</v>
      </c>
      <c r="Q164" s="169" t="n">
        <v>0</v>
      </c>
      <c r="R164" s="169" t="n">
        <f aca="false">Q164*H164</f>
        <v>0</v>
      </c>
      <c r="S164" s="169" t="n">
        <v>0</v>
      </c>
      <c r="T164" s="170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1" t="s">
        <v>134</v>
      </c>
      <c r="AT164" s="171" t="s">
        <v>129</v>
      </c>
      <c r="AU164" s="171" t="s">
        <v>135</v>
      </c>
      <c r="AY164" s="3" t="s">
        <v>126</v>
      </c>
      <c r="BE164" s="172" t="n">
        <f aca="false">IF(N164="základní",J164,0)</f>
        <v>0</v>
      </c>
      <c r="BF164" s="172" t="n">
        <f aca="false">IF(N164="snížená",J164,0)</f>
        <v>0</v>
      </c>
      <c r="BG164" s="172" t="n">
        <f aca="false">IF(N164="zákl. přenesená",J164,0)</f>
        <v>0</v>
      </c>
      <c r="BH164" s="172" t="n">
        <f aca="false">IF(N164="sníž. přenesená",J164,0)</f>
        <v>0</v>
      </c>
      <c r="BI164" s="172" t="n">
        <f aca="false">IF(N164="nulová",J164,0)</f>
        <v>0</v>
      </c>
      <c r="BJ164" s="3" t="s">
        <v>135</v>
      </c>
      <c r="BK164" s="172" t="n">
        <f aca="false">ROUND(I164*H164,2)</f>
        <v>0</v>
      </c>
      <c r="BL164" s="3" t="s">
        <v>134</v>
      </c>
      <c r="BM164" s="171" t="s">
        <v>192</v>
      </c>
    </row>
    <row r="165" s="173" customFormat="true" ht="12.8" hidden="false" customHeight="false" outlineLevel="0" collapsed="false">
      <c r="B165" s="174"/>
      <c r="D165" s="175" t="s">
        <v>146</v>
      </c>
      <c r="E165" s="176"/>
      <c r="F165" s="177" t="s">
        <v>193</v>
      </c>
      <c r="H165" s="178" t="n">
        <v>21.39</v>
      </c>
      <c r="I165" s="179"/>
      <c r="L165" s="174"/>
      <c r="M165" s="180"/>
      <c r="N165" s="181"/>
      <c r="O165" s="181"/>
      <c r="P165" s="181"/>
      <c r="Q165" s="181"/>
      <c r="R165" s="181"/>
      <c r="S165" s="181"/>
      <c r="T165" s="182"/>
      <c r="AT165" s="176" t="s">
        <v>146</v>
      </c>
      <c r="AU165" s="176" t="s">
        <v>135</v>
      </c>
      <c r="AV165" s="173" t="s">
        <v>135</v>
      </c>
      <c r="AW165" s="173" t="s">
        <v>31</v>
      </c>
      <c r="AX165" s="173" t="s">
        <v>79</v>
      </c>
      <c r="AY165" s="176" t="s">
        <v>126</v>
      </c>
    </row>
    <row r="166" s="27" customFormat="true" ht="24.15" hidden="false" customHeight="true" outlineLevel="0" collapsed="false">
      <c r="A166" s="22"/>
      <c r="B166" s="159"/>
      <c r="C166" s="160" t="s">
        <v>194</v>
      </c>
      <c r="D166" s="160" t="s">
        <v>129</v>
      </c>
      <c r="E166" s="161" t="s">
        <v>195</v>
      </c>
      <c r="F166" s="162" t="s">
        <v>196</v>
      </c>
      <c r="G166" s="163" t="s">
        <v>139</v>
      </c>
      <c r="H166" s="164" t="n">
        <v>7.95</v>
      </c>
      <c r="I166" s="165"/>
      <c r="J166" s="166" t="n">
        <f aca="false">ROUND(I166*H166,2)</f>
        <v>0</v>
      </c>
      <c r="K166" s="162" t="s">
        <v>133</v>
      </c>
      <c r="L166" s="23"/>
      <c r="M166" s="167"/>
      <c r="N166" s="168" t="s">
        <v>40</v>
      </c>
      <c r="O166" s="60"/>
      <c r="P166" s="169" t="n">
        <f aca="false">O166*H166</f>
        <v>0</v>
      </c>
      <c r="Q166" s="169" t="n">
        <v>0.063</v>
      </c>
      <c r="R166" s="169" t="n">
        <f aca="false">Q166*H166</f>
        <v>0.50085</v>
      </c>
      <c r="S166" s="169" t="n">
        <v>0</v>
      </c>
      <c r="T166" s="170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1" t="s">
        <v>134</v>
      </c>
      <c r="AT166" s="171" t="s">
        <v>129</v>
      </c>
      <c r="AU166" s="171" t="s">
        <v>135</v>
      </c>
      <c r="AY166" s="3" t="s">
        <v>126</v>
      </c>
      <c r="BE166" s="172" t="n">
        <f aca="false">IF(N166="základní",J166,0)</f>
        <v>0</v>
      </c>
      <c r="BF166" s="172" t="n">
        <f aca="false">IF(N166="snížená",J166,0)</f>
        <v>0</v>
      </c>
      <c r="BG166" s="172" t="n">
        <f aca="false">IF(N166="zákl. přenesená",J166,0)</f>
        <v>0</v>
      </c>
      <c r="BH166" s="172" t="n">
        <f aca="false">IF(N166="sníž. přenesená",J166,0)</f>
        <v>0</v>
      </c>
      <c r="BI166" s="172" t="n">
        <f aca="false">IF(N166="nulová",J166,0)</f>
        <v>0</v>
      </c>
      <c r="BJ166" s="3" t="s">
        <v>135</v>
      </c>
      <c r="BK166" s="172" t="n">
        <f aca="false">ROUND(I166*H166,2)</f>
        <v>0</v>
      </c>
      <c r="BL166" s="3" t="s">
        <v>134</v>
      </c>
      <c r="BM166" s="171" t="s">
        <v>197</v>
      </c>
    </row>
    <row r="167" s="173" customFormat="true" ht="12.8" hidden="false" customHeight="false" outlineLevel="0" collapsed="false">
      <c r="B167" s="174"/>
      <c r="D167" s="175" t="s">
        <v>146</v>
      </c>
      <c r="E167" s="176"/>
      <c r="F167" s="177" t="s">
        <v>198</v>
      </c>
      <c r="H167" s="178" t="n">
        <v>7.95</v>
      </c>
      <c r="I167" s="179"/>
      <c r="L167" s="174"/>
      <c r="M167" s="180"/>
      <c r="N167" s="181"/>
      <c r="O167" s="181"/>
      <c r="P167" s="181"/>
      <c r="Q167" s="181"/>
      <c r="R167" s="181"/>
      <c r="S167" s="181"/>
      <c r="T167" s="182"/>
      <c r="AT167" s="176" t="s">
        <v>146</v>
      </c>
      <c r="AU167" s="176" t="s">
        <v>135</v>
      </c>
      <c r="AV167" s="173" t="s">
        <v>135</v>
      </c>
      <c r="AW167" s="173" t="s">
        <v>31</v>
      </c>
      <c r="AX167" s="173" t="s">
        <v>79</v>
      </c>
      <c r="AY167" s="176" t="s">
        <v>126</v>
      </c>
    </row>
    <row r="168" s="27" customFormat="true" ht="16.5" hidden="false" customHeight="true" outlineLevel="0" collapsed="false">
      <c r="A168" s="22"/>
      <c r="B168" s="159"/>
      <c r="C168" s="160" t="s">
        <v>199</v>
      </c>
      <c r="D168" s="160" t="s">
        <v>129</v>
      </c>
      <c r="E168" s="161" t="s">
        <v>200</v>
      </c>
      <c r="F168" s="162" t="s">
        <v>201</v>
      </c>
      <c r="G168" s="163" t="s">
        <v>202</v>
      </c>
      <c r="H168" s="164" t="n">
        <v>1</v>
      </c>
      <c r="I168" s="165"/>
      <c r="J168" s="166" t="n">
        <f aca="false">ROUND(I168*H168,2)</f>
        <v>0</v>
      </c>
      <c r="K168" s="162"/>
      <c r="L168" s="23"/>
      <c r="M168" s="167"/>
      <c r="N168" s="168" t="s">
        <v>40</v>
      </c>
      <c r="O168" s="60"/>
      <c r="P168" s="169" t="n">
        <f aca="false">O168*H168</f>
        <v>0</v>
      </c>
      <c r="Q168" s="169" t="n">
        <v>0.00048</v>
      </c>
      <c r="R168" s="169" t="n">
        <f aca="false">Q168*H168</f>
        <v>0.00048</v>
      </c>
      <c r="S168" s="169" t="n">
        <v>0</v>
      </c>
      <c r="T168" s="170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134</v>
      </c>
      <c r="AT168" s="171" t="s">
        <v>129</v>
      </c>
      <c r="AU168" s="171" t="s">
        <v>135</v>
      </c>
      <c r="AY168" s="3" t="s">
        <v>126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135</v>
      </c>
      <c r="BK168" s="172" t="n">
        <f aca="false">ROUND(I168*H168,2)</f>
        <v>0</v>
      </c>
      <c r="BL168" s="3" t="s">
        <v>134</v>
      </c>
      <c r="BM168" s="171" t="s">
        <v>203</v>
      </c>
    </row>
    <row r="169" s="27" customFormat="true" ht="16.5" hidden="false" customHeight="true" outlineLevel="0" collapsed="false">
      <c r="A169" s="22"/>
      <c r="B169" s="159"/>
      <c r="C169" s="160" t="s">
        <v>204</v>
      </c>
      <c r="D169" s="160" t="s">
        <v>129</v>
      </c>
      <c r="E169" s="161" t="s">
        <v>205</v>
      </c>
      <c r="F169" s="162" t="s">
        <v>206</v>
      </c>
      <c r="G169" s="163" t="s">
        <v>207</v>
      </c>
      <c r="H169" s="164" t="n">
        <v>4</v>
      </c>
      <c r="I169" s="165"/>
      <c r="J169" s="166" t="n">
        <f aca="false">ROUND(I169*H169,2)</f>
        <v>0</v>
      </c>
      <c r="K169" s="162"/>
      <c r="L169" s="23"/>
      <c r="M169" s="167"/>
      <c r="N169" s="168" t="s">
        <v>40</v>
      </c>
      <c r="O169" s="60"/>
      <c r="P169" s="169" t="n">
        <f aca="false">O169*H169</f>
        <v>0</v>
      </c>
      <c r="Q169" s="169" t="n">
        <v>0.00048</v>
      </c>
      <c r="R169" s="169" t="n">
        <f aca="false">Q169*H169</f>
        <v>0.00192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134</v>
      </c>
      <c r="AT169" s="171" t="s">
        <v>129</v>
      </c>
      <c r="AU169" s="171" t="s">
        <v>135</v>
      </c>
      <c r="AY169" s="3" t="s">
        <v>126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135</v>
      </c>
      <c r="BK169" s="172" t="n">
        <f aca="false">ROUND(I169*H169,2)</f>
        <v>0</v>
      </c>
      <c r="BL169" s="3" t="s">
        <v>134</v>
      </c>
      <c r="BM169" s="171" t="s">
        <v>208</v>
      </c>
    </row>
    <row r="170" s="145" customFormat="true" ht="22.8" hidden="false" customHeight="true" outlineLevel="0" collapsed="false">
      <c r="B170" s="146"/>
      <c r="D170" s="147" t="s">
        <v>73</v>
      </c>
      <c r="E170" s="157" t="s">
        <v>168</v>
      </c>
      <c r="F170" s="157" t="s">
        <v>209</v>
      </c>
      <c r="I170" s="149"/>
      <c r="J170" s="158" t="n">
        <f aca="false">BK170</f>
        <v>0</v>
      </c>
      <c r="L170" s="146"/>
      <c r="M170" s="151"/>
      <c r="N170" s="152"/>
      <c r="O170" s="152"/>
      <c r="P170" s="153" t="n">
        <f aca="false">SUM(P171:P212)</f>
        <v>0</v>
      </c>
      <c r="Q170" s="152"/>
      <c r="R170" s="153" t="n">
        <f aca="false">SUM(R171:R212)</f>
        <v>0.063138</v>
      </c>
      <c r="S170" s="152"/>
      <c r="T170" s="154" t="n">
        <f aca="false">SUM(T171:T212)</f>
        <v>4.703628</v>
      </c>
      <c r="AR170" s="147" t="s">
        <v>79</v>
      </c>
      <c r="AT170" s="155" t="s">
        <v>73</v>
      </c>
      <c r="AU170" s="155" t="s">
        <v>79</v>
      </c>
      <c r="AY170" s="147" t="s">
        <v>126</v>
      </c>
      <c r="BK170" s="156" t="n">
        <f aca="false">SUM(BK171:BK212)</f>
        <v>0</v>
      </c>
    </row>
    <row r="171" s="27" customFormat="true" ht="16.5" hidden="false" customHeight="true" outlineLevel="0" collapsed="false">
      <c r="A171" s="22"/>
      <c r="B171" s="159"/>
      <c r="C171" s="160" t="s">
        <v>210</v>
      </c>
      <c r="D171" s="160" t="s">
        <v>129</v>
      </c>
      <c r="E171" s="161" t="s">
        <v>211</v>
      </c>
      <c r="F171" s="162" t="s">
        <v>212</v>
      </c>
      <c r="G171" s="163" t="s">
        <v>139</v>
      </c>
      <c r="H171" s="164" t="n">
        <v>78.45</v>
      </c>
      <c r="I171" s="165"/>
      <c r="J171" s="166" t="n">
        <f aca="false">ROUND(I171*H171,2)</f>
        <v>0</v>
      </c>
      <c r="K171" s="162" t="s">
        <v>133</v>
      </c>
      <c r="L171" s="23"/>
      <c r="M171" s="167"/>
      <c r="N171" s="168" t="s">
        <v>40</v>
      </c>
      <c r="O171" s="60"/>
      <c r="P171" s="169" t="n">
        <f aca="false">O171*H171</f>
        <v>0</v>
      </c>
      <c r="Q171" s="169" t="n">
        <v>4E-005</v>
      </c>
      <c r="R171" s="169" t="n">
        <f aca="false">Q171*H171</f>
        <v>0.003138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134</v>
      </c>
      <c r="AT171" s="171" t="s">
        <v>129</v>
      </c>
      <c r="AU171" s="171" t="s">
        <v>135</v>
      </c>
      <c r="AY171" s="3" t="s">
        <v>126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135</v>
      </c>
      <c r="BK171" s="172" t="n">
        <f aca="false">ROUND(I171*H171,2)</f>
        <v>0</v>
      </c>
      <c r="BL171" s="3" t="s">
        <v>134</v>
      </c>
      <c r="BM171" s="171" t="s">
        <v>213</v>
      </c>
    </row>
    <row r="172" s="173" customFormat="true" ht="12.8" hidden="false" customHeight="false" outlineLevel="0" collapsed="false">
      <c r="B172" s="174"/>
      <c r="D172" s="175" t="s">
        <v>146</v>
      </c>
      <c r="E172" s="176"/>
      <c r="F172" s="177" t="s">
        <v>151</v>
      </c>
      <c r="H172" s="178" t="n">
        <v>78.45</v>
      </c>
      <c r="I172" s="179"/>
      <c r="L172" s="174"/>
      <c r="M172" s="180"/>
      <c r="N172" s="181"/>
      <c r="O172" s="181"/>
      <c r="P172" s="181"/>
      <c r="Q172" s="181"/>
      <c r="R172" s="181"/>
      <c r="S172" s="181"/>
      <c r="T172" s="182"/>
      <c r="AT172" s="176" t="s">
        <v>146</v>
      </c>
      <c r="AU172" s="176" t="s">
        <v>135</v>
      </c>
      <c r="AV172" s="173" t="s">
        <v>135</v>
      </c>
      <c r="AW172" s="173" t="s">
        <v>31</v>
      </c>
      <c r="AX172" s="173" t="s">
        <v>79</v>
      </c>
      <c r="AY172" s="176" t="s">
        <v>126</v>
      </c>
    </row>
    <row r="173" s="27" customFormat="true" ht="37.8" hidden="false" customHeight="true" outlineLevel="0" collapsed="false">
      <c r="A173" s="22"/>
      <c r="B173" s="159"/>
      <c r="C173" s="160" t="s">
        <v>214</v>
      </c>
      <c r="D173" s="160" t="s">
        <v>129</v>
      </c>
      <c r="E173" s="161" t="s">
        <v>215</v>
      </c>
      <c r="F173" s="162" t="s">
        <v>216</v>
      </c>
      <c r="G173" s="163" t="s">
        <v>202</v>
      </c>
      <c r="H173" s="164" t="n">
        <v>1</v>
      </c>
      <c r="I173" s="165"/>
      <c r="J173" s="166" t="n">
        <f aca="false">ROUND(I173*H173,2)</f>
        <v>0</v>
      </c>
      <c r="K173" s="162"/>
      <c r="L173" s="23"/>
      <c r="M173" s="167"/>
      <c r="N173" s="168" t="s">
        <v>40</v>
      </c>
      <c r="O173" s="60"/>
      <c r="P173" s="169" t="n">
        <f aca="false">O173*H173</f>
        <v>0</v>
      </c>
      <c r="Q173" s="169" t="n">
        <v>0</v>
      </c>
      <c r="R173" s="169" t="n">
        <f aca="false">Q173*H173</f>
        <v>0</v>
      </c>
      <c r="S173" s="169" t="n">
        <v>0.61501</v>
      </c>
      <c r="T173" s="170" t="n">
        <f aca="false">S173*H173</f>
        <v>0.61501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134</v>
      </c>
      <c r="AT173" s="171" t="s">
        <v>129</v>
      </c>
      <c r="AU173" s="171" t="s">
        <v>135</v>
      </c>
      <c r="AY173" s="3" t="s">
        <v>126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135</v>
      </c>
      <c r="BK173" s="172" t="n">
        <f aca="false">ROUND(I173*H173,2)</f>
        <v>0</v>
      </c>
      <c r="BL173" s="3" t="s">
        <v>134</v>
      </c>
      <c r="BM173" s="171" t="s">
        <v>217</v>
      </c>
    </row>
    <row r="174" s="27" customFormat="true" ht="16.5" hidden="false" customHeight="true" outlineLevel="0" collapsed="false">
      <c r="A174" s="22"/>
      <c r="B174" s="159"/>
      <c r="C174" s="160" t="s">
        <v>218</v>
      </c>
      <c r="D174" s="160" t="s">
        <v>129</v>
      </c>
      <c r="E174" s="161" t="s">
        <v>219</v>
      </c>
      <c r="F174" s="162" t="s">
        <v>220</v>
      </c>
      <c r="G174" s="163" t="s">
        <v>221</v>
      </c>
      <c r="H174" s="164" t="n">
        <v>3</v>
      </c>
      <c r="I174" s="165"/>
      <c r="J174" s="166" t="n">
        <f aca="false">ROUND(I174*H174,2)</f>
        <v>0</v>
      </c>
      <c r="K174" s="162"/>
      <c r="L174" s="23"/>
      <c r="M174" s="167"/>
      <c r="N174" s="168" t="s">
        <v>40</v>
      </c>
      <c r="O174" s="60"/>
      <c r="P174" s="169" t="n">
        <f aca="false">O174*H174</f>
        <v>0</v>
      </c>
      <c r="Q174" s="169" t="n">
        <v>0</v>
      </c>
      <c r="R174" s="169" t="n">
        <f aca="false">Q174*H174</f>
        <v>0</v>
      </c>
      <c r="S174" s="169" t="n">
        <v>0</v>
      </c>
      <c r="T174" s="170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1" t="s">
        <v>134</v>
      </c>
      <c r="AT174" s="171" t="s">
        <v>129</v>
      </c>
      <c r="AU174" s="171" t="s">
        <v>135</v>
      </c>
      <c r="AY174" s="3" t="s">
        <v>126</v>
      </c>
      <c r="BE174" s="172" t="n">
        <f aca="false">IF(N174="základní",J174,0)</f>
        <v>0</v>
      </c>
      <c r="BF174" s="172" t="n">
        <f aca="false">IF(N174="snížená",J174,0)</f>
        <v>0</v>
      </c>
      <c r="BG174" s="172" t="n">
        <f aca="false">IF(N174="zákl. přenesená",J174,0)</f>
        <v>0</v>
      </c>
      <c r="BH174" s="172" t="n">
        <f aca="false">IF(N174="sníž. přenesená",J174,0)</f>
        <v>0</v>
      </c>
      <c r="BI174" s="172" t="n">
        <f aca="false">IF(N174="nulová",J174,0)</f>
        <v>0</v>
      </c>
      <c r="BJ174" s="3" t="s">
        <v>135</v>
      </c>
      <c r="BK174" s="172" t="n">
        <f aca="false">ROUND(I174*H174,2)</f>
        <v>0</v>
      </c>
      <c r="BL174" s="3" t="s">
        <v>134</v>
      </c>
      <c r="BM174" s="171" t="s">
        <v>222</v>
      </c>
    </row>
    <row r="175" s="27" customFormat="true" ht="16.5" hidden="false" customHeight="true" outlineLevel="0" collapsed="false">
      <c r="A175" s="22"/>
      <c r="B175" s="159"/>
      <c r="C175" s="160" t="s">
        <v>223</v>
      </c>
      <c r="D175" s="160" t="s">
        <v>129</v>
      </c>
      <c r="E175" s="161" t="s">
        <v>224</v>
      </c>
      <c r="F175" s="162" t="s">
        <v>225</v>
      </c>
      <c r="G175" s="163" t="s">
        <v>202</v>
      </c>
      <c r="H175" s="164" t="n">
        <v>1</v>
      </c>
      <c r="I175" s="165"/>
      <c r="J175" s="166" t="n">
        <f aca="false">ROUND(I175*H175,2)</f>
        <v>0</v>
      </c>
      <c r="K175" s="162"/>
      <c r="L175" s="23"/>
      <c r="M175" s="167"/>
      <c r="N175" s="168" t="s">
        <v>40</v>
      </c>
      <c r="O175" s="60"/>
      <c r="P175" s="169" t="n">
        <f aca="false">O175*H175</f>
        <v>0</v>
      </c>
      <c r="Q175" s="169" t="n">
        <v>0.06</v>
      </c>
      <c r="R175" s="169" t="n">
        <f aca="false">Q175*H175</f>
        <v>0.06</v>
      </c>
      <c r="S175" s="169" t="n">
        <v>0</v>
      </c>
      <c r="T175" s="170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134</v>
      </c>
      <c r="AT175" s="171" t="s">
        <v>129</v>
      </c>
      <c r="AU175" s="171" t="s">
        <v>135</v>
      </c>
      <c r="AY175" s="3" t="s">
        <v>126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135</v>
      </c>
      <c r="BK175" s="172" t="n">
        <f aca="false">ROUND(I175*H175,2)</f>
        <v>0</v>
      </c>
      <c r="BL175" s="3" t="s">
        <v>134</v>
      </c>
      <c r="BM175" s="171" t="s">
        <v>226</v>
      </c>
    </row>
    <row r="176" s="27" customFormat="true" ht="24.15" hidden="false" customHeight="true" outlineLevel="0" collapsed="false">
      <c r="A176" s="22"/>
      <c r="B176" s="159"/>
      <c r="C176" s="160" t="s">
        <v>227</v>
      </c>
      <c r="D176" s="160" t="s">
        <v>129</v>
      </c>
      <c r="E176" s="161" t="s">
        <v>228</v>
      </c>
      <c r="F176" s="162" t="s">
        <v>229</v>
      </c>
      <c r="G176" s="163" t="s">
        <v>139</v>
      </c>
      <c r="H176" s="164" t="n">
        <v>0.8</v>
      </c>
      <c r="I176" s="165"/>
      <c r="J176" s="166" t="n">
        <f aca="false">ROUND(I176*H176,2)</f>
        <v>0</v>
      </c>
      <c r="K176" s="162" t="s">
        <v>133</v>
      </c>
      <c r="L176" s="23"/>
      <c r="M176" s="167"/>
      <c r="N176" s="168" t="s">
        <v>40</v>
      </c>
      <c r="O176" s="60"/>
      <c r="P176" s="169" t="n">
        <f aca="false">O176*H176</f>
        <v>0</v>
      </c>
      <c r="Q176" s="169" t="n">
        <v>0</v>
      </c>
      <c r="R176" s="169" t="n">
        <f aca="false">Q176*H176</f>
        <v>0</v>
      </c>
      <c r="S176" s="169" t="n">
        <v>0.108</v>
      </c>
      <c r="T176" s="170" t="n">
        <f aca="false">S176*H176</f>
        <v>0.0864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1" t="s">
        <v>134</v>
      </c>
      <c r="AT176" s="171" t="s">
        <v>129</v>
      </c>
      <c r="AU176" s="171" t="s">
        <v>135</v>
      </c>
      <c r="AY176" s="3" t="s">
        <v>126</v>
      </c>
      <c r="BE176" s="172" t="n">
        <f aca="false">IF(N176="základní",J176,0)</f>
        <v>0</v>
      </c>
      <c r="BF176" s="172" t="n">
        <f aca="false">IF(N176="snížená",J176,0)</f>
        <v>0</v>
      </c>
      <c r="BG176" s="172" t="n">
        <f aca="false">IF(N176="zákl. přenesená",J176,0)</f>
        <v>0</v>
      </c>
      <c r="BH176" s="172" t="n">
        <f aca="false">IF(N176="sníž. přenesená",J176,0)</f>
        <v>0</v>
      </c>
      <c r="BI176" s="172" t="n">
        <f aca="false">IF(N176="nulová",J176,0)</f>
        <v>0</v>
      </c>
      <c r="BJ176" s="3" t="s">
        <v>135</v>
      </c>
      <c r="BK176" s="172" t="n">
        <f aca="false">ROUND(I176*H176,2)</f>
        <v>0</v>
      </c>
      <c r="BL176" s="3" t="s">
        <v>134</v>
      </c>
      <c r="BM176" s="171" t="s">
        <v>230</v>
      </c>
    </row>
    <row r="177" s="173" customFormat="true" ht="12.8" hidden="false" customHeight="false" outlineLevel="0" collapsed="false">
      <c r="B177" s="174"/>
      <c r="D177" s="175" t="s">
        <v>146</v>
      </c>
      <c r="E177" s="176"/>
      <c r="F177" s="177" t="s">
        <v>231</v>
      </c>
      <c r="H177" s="178" t="n">
        <v>0.8</v>
      </c>
      <c r="I177" s="179"/>
      <c r="L177" s="174"/>
      <c r="M177" s="180"/>
      <c r="N177" s="181"/>
      <c r="O177" s="181"/>
      <c r="P177" s="181"/>
      <c r="Q177" s="181"/>
      <c r="R177" s="181"/>
      <c r="S177" s="181"/>
      <c r="T177" s="182"/>
      <c r="AT177" s="176" t="s">
        <v>146</v>
      </c>
      <c r="AU177" s="176" t="s">
        <v>135</v>
      </c>
      <c r="AV177" s="173" t="s">
        <v>135</v>
      </c>
      <c r="AW177" s="173" t="s">
        <v>31</v>
      </c>
      <c r="AX177" s="173" t="s">
        <v>79</v>
      </c>
      <c r="AY177" s="176" t="s">
        <v>126</v>
      </c>
    </row>
    <row r="178" s="27" customFormat="true" ht="24.15" hidden="false" customHeight="true" outlineLevel="0" collapsed="false">
      <c r="A178" s="22"/>
      <c r="B178" s="159"/>
      <c r="C178" s="160" t="s">
        <v>6</v>
      </c>
      <c r="D178" s="160" t="s">
        <v>129</v>
      </c>
      <c r="E178" s="161" t="s">
        <v>232</v>
      </c>
      <c r="F178" s="162" t="s">
        <v>233</v>
      </c>
      <c r="G178" s="163" t="s">
        <v>139</v>
      </c>
      <c r="H178" s="164" t="n">
        <v>7.95</v>
      </c>
      <c r="I178" s="165"/>
      <c r="J178" s="166" t="n">
        <f aca="false">ROUND(I178*H178,2)</f>
        <v>0</v>
      </c>
      <c r="K178" s="162" t="s">
        <v>133</v>
      </c>
      <c r="L178" s="23"/>
      <c r="M178" s="167"/>
      <c r="N178" s="168" t="s">
        <v>40</v>
      </c>
      <c r="O178" s="60"/>
      <c r="P178" s="169" t="n">
        <f aca="false">O178*H178</f>
        <v>0</v>
      </c>
      <c r="Q178" s="169" t="n">
        <v>0</v>
      </c>
      <c r="R178" s="169" t="n">
        <f aca="false">Q178*H178</f>
        <v>0</v>
      </c>
      <c r="S178" s="169" t="n">
        <v>0.035</v>
      </c>
      <c r="T178" s="170" t="n">
        <f aca="false">S178*H178</f>
        <v>0.27825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134</v>
      </c>
      <c r="AT178" s="171" t="s">
        <v>129</v>
      </c>
      <c r="AU178" s="171" t="s">
        <v>135</v>
      </c>
      <c r="AY178" s="3" t="s">
        <v>126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135</v>
      </c>
      <c r="BK178" s="172" t="n">
        <f aca="false">ROUND(I178*H178,2)</f>
        <v>0</v>
      </c>
      <c r="BL178" s="3" t="s">
        <v>134</v>
      </c>
      <c r="BM178" s="171" t="s">
        <v>234</v>
      </c>
    </row>
    <row r="179" s="173" customFormat="true" ht="12.8" hidden="false" customHeight="false" outlineLevel="0" collapsed="false">
      <c r="B179" s="174"/>
      <c r="D179" s="175" t="s">
        <v>146</v>
      </c>
      <c r="E179" s="176"/>
      <c r="F179" s="177" t="s">
        <v>198</v>
      </c>
      <c r="H179" s="178" t="n">
        <v>7.95</v>
      </c>
      <c r="I179" s="179"/>
      <c r="L179" s="174"/>
      <c r="M179" s="180"/>
      <c r="N179" s="181"/>
      <c r="O179" s="181"/>
      <c r="P179" s="181"/>
      <c r="Q179" s="181"/>
      <c r="R179" s="181"/>
      <c r="S179" s="181"/>
      <c r="T179" s="182"/>
      <c r="AT179" s="176" t="s">
        <v>146</v>
      </c>
      <c r="AU179" s="176" t="s">
        <v>135</v>
      </c>
      <c r="AV179" s="173" t="s">
        <v>135</v>
      </c>
      <c r="AW179" s="173" t="s">
        <v>31</v>
      </c>
      <c r="AX179" s="173" t="s">
        <v>79</v>
      </c>
      <c r="AY179" s="176" t="s">
        <v>126</v>
      </c>
    </row>
    <row r="180" s="27" customFormat="true" ht="16.5" hidden="false" customHeight="true" outlineLevel="0" collapsed="false">
      <c r="A180" s="22"/>
      <c r="B180" s="159"/>
      <c r="C180" s="160" t="s">
        <v>235</v>
      </c>
      <c r="D180" s="160" t="s">
        <v>129</v>
      </c>
      <c r="E180" s="161" t="s">
        <v>236</v>
      </c>
      <c r="F180" s="162" t="s">
        <v>237</v>
      </c>
      <c r="G180" s="163" t="s">
        <v>132</v>
      </c>
      <c r="H180" s="164" t="n">
        <v>7.4</v>
      </c>
      <c r="I180" s="165"/>
      <c r="J180" s="166" t="n">
        <f aca="false">ROUND(I180*H180,2)</f>
        <v>0</v>
      </c>
      <c r="K180" s="162" t="s">
        <v>133</v>
      </c>
      <c r="L180" s="23"/>
      <c r="M180" s="167"/>
      <c r="N180" s="168" t="s">
        <v>40</v>
      </c>
      <c r="O180" s="60"/>
      <c r="P180" s="169" t="n">
        <f aca="false">O180*H180</f>
        <v>0</v>
      </c>
      <c r="Q180" s="169" t="n">
        <v>0</v>
      </c>
      <c r="R180" s="169" t="n">
        <f aca="false">Q180*H180</f>
        <v>0</v>
      </c>
      <c r="S180" s="169" t="n">
        <v>0.009</v>
      </c>
      <c r="T180" s="170" t="n">
        <f aca="false">S180*H180</f>
        <v>0.0666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134</v>
      </c>
      <c r="AT180" s="171" t="s">
        <v>129</v>
      </c>
      <c r="AU180" s="171" t="s">
        <v>135</v>
      </c>
      <c r="AY180" s="3" t="s">
        <v>126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135</v>
      </c>
      <c r="BK180" s="172" t="n">
        <f aca="false">ROUND(I180*H180,2)</f>
        <v>0</v>
      </c>
      <c r="BL180" s="3" t="s">
        <v>134</v>
      </c>
      <c r="BM180" s="171" t="s">
        <v>238</v>
      </c>
    </row>
    <row r="181" s="173" customFormat="true" ht="12.8" hidden="false" customHeight="false" outlineLevel="0" collapsed="false">
      <c r="B181" s="174"/>
      <c r="D181" s="175" t="s">
        <v>146</v>
      </c>
      <c r="E181" s="176"/>
      <c r="F181" s="177" t="s">
        <v>239</v>
      </c>
      <c r="H181" s="178" t="n">
        <v>7.4</v>
      </c>
      <c r="I181" s="179"/>
      <c r="L181" s="174"/>
      <c r="M181" s="180"/>
      <c r="N181" s="181"/>
      <c r="O181" s="181"/>
      <c r="P181" s="181"/>
      <c r="Q181" s="181"/>
      <c r="R181" s="181"/>
      <c r="S181" s="181"/>
      <c r="T181" s="182"/>
      <c r="AT181" s="176" t="s">
        <v>146</v>
      </c>
      <c r="AU181" s="176" t="s">
        <v>135</v>
      </c>
      <c r="AV181" s="173" t="s">
        <v>135</v>
      </c>
      <c r="AW181" s="173" t="s">
        <v>31</v>
      </c>
      <c r="AX181" s="173" t="s">
        <v>79</v>
      </c>
      <c r="AY181" s="176" t="s">
        <v>126</v>
      </c>
    </row>
    <row r="182" s="27" customFormat="true" ht="24.15" hidden="false" customHeight="true" outlineLevel="0" collapsed="false">
      <c r="A182" s="22"/>
      <c r="B182" s="159"/>
      <c r="C182" s="160" t="s">
        <v>240</v>
      </c>
      <c r="D182" s="160" t="s">
        <v>129</v>
      </c>
      <c r="E182" s="161" t="s">
        <v>241</v>
      </c>
      <c r="F182" s="162" t="s">
        <v>242</v>
      </c>
      <c r="G182" s="163" t="s">
        <v>139</v>
      </c>
      <c r="H182" s="164" t="n">
        <v>7.2</v>
      </c>
      <c r="I182" s="165"/>
      <c r="J182" s="166" t="n">
        <f aca="false">ROUND(I182*H182,2)</f>
        <v>0</v>
      </c>
      <c r="K182" s="162" t="s">
        <v>133</v>
      </c>
      <c r="L182" s="23"/>
      <c r="M182" s="167"/>
      <c r="N182" s="168" t="s">
        <v>40</v>
      </c>
      <c r="O182" s="60"/>
      <c r="P182" s="169" t="n">
        <f aca="false">O182*H182</f>
        <v>0</v>
      </c>
      <c r="Q182" s="169" t="n">
        <v>0</v>
      </c>
      <c r="R182" s="169" t="n">
        <f aca="false">Q182*H182</f>
        <v>0</v>
      </c>
      <c r="S182" s="169" t="n">
        <v>0.043</v>
      </c>
      <c r="T182" s="170" t="n">
        <f aca="false">S182*H182</f>
        <v>0.3096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134</v>
      </c>
      <c r="AT182" s="171" t="s">
        <v>129</v>
      </c>
      <c r="AU182" s="171" t="s">
        <v>135</v>
      </c>
      <c r="AY182" s="3" t="s">
        <v>126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135</v>
      </c>
      <c r="BK182" s="172" t="n">
        <f aca="false">ROUND(I182*H182,2)</f>
        <v>0</v>
      </c>
      <c r="BL182" s="3" t="s">
        <v>134</v>
      </c>
      <c r="BM182" s="171" t="s">
        <v>243</v>
      </c>
    </row>
    <row r="183" s="173" customFormat="true" ht="12.8" hidden="false" customHeight="false" outlineLevel="0" collapsed="false">
      <c r="B183" s="174"/>
      <c r="D183" s="175" t="s">
        <v>146</v>
      </c>
      <c r="E183" s="176"/>
      <c r="F183" s="177" t="s">
        <v>244</v>
      </c>
      <c r="H183" s="178" t="n">
        <v>7.2</v>
      </c>
      <c r="I183" s="179"/>
      <c r="L183" s="174"/>
      <c r="M183" s="180"/>
      <c r="N183" s="181"/>
      <c r="O183" s="181"/>
      <c r="P183" s="181"/>
      <c r="Q183" s="181"/>
      <c r="R183" s="181"/>
      <c r="S183" s="181"/>
      <c r="T183" s="182"/>
      <c r="AT183" s="176" t="s">
        <v>146</v>
      </c>
      <c r="AU183" s="176" t="s">
        <v>135</v>
      </c>
      <c r="AV183" s="173" t="s">
        <v>135</v>
      </c>
      <c r="AW183" s="173" t="s">
        <v>31</v>
      </c>
      <c r="AX183" s="173" t="s">
        <v>79</v>
      </c>
      <c r="AY183" s="176" t="s">
        <v>126</v>
      </c>
    </row>
    <row r="184" s="27" customFormat="true" ht="16.5" hidden="false" customHeight="true" outlineLevel="0" collapsed="false">
      <c r="A184" s="22"/>
      <c r="B184" s="159"/>
      <c r="C184" s="160" t="s">
        <v>245</v>
      </c>
      <c r="D184" s="160" t="s">
        <v>129</v>
      </c>
      <c r="E184" s="161" t="s">
        <v>246</v>
      </c>
      <c r="F184" s="162" t="s">
        <v>247</v>
      </c>
      <c r="G184" s="163" t="s">
        <v>207</v>
      </c>
      <c r="H184" s="164" t="n">
        <v>1</v>
      </c>
      <c r="I184" s="165"/>
      <c r="J184" s="166" t="n">
        <f aca="false">ROUND(I184*H184,2)</f>
        <v>0</v>
      </c>
      <c r="K184" s="162"/>
      <c r="L184" s="23"/>
      <c r="M184" s="167"/>
      <c r="N184" s="168" t="s">
        <v>40</v>
      </c>
      <c r="O184" s="60"/>
      <c r="P184" s="169" t="n">
        <f aca="false">O184*H184</f>
        <v>0</v>
      </c>
      <c r="Q184" s="169" t="n">
        <v>0</v>
      </c>
      <c r="R184" s="169" t="n">
        <f aca="false">Q184*H184</f>
        <v>0</v>
      </c>
      <c r="S184" s="169" t="n">
        <v>0.036</v>
      </c>
      <c r="T184" s="170" t="n">
        <f aca="false">S184*H184</f>
        <v>0.036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134</v>
      </c>
      <c r="AT184" s="171" t="s">
        <v>129</v>
      </c>
      <c r="AU184" s="171" t="s">
        <v>135</v>
      </c>
      <c r="AY184" s="3" t="s">
        <v>126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135</v>
      </c>
      <c r="BK184" s="172" t="n">
        <f aca="false">ROUND(I184*H184,2)</f>
        <v>0</v>
      </c>
      <c r="BL184" s="3" t="s">
        <v>134</v>
      </c>
      <c r="BM184" s="171" t="s">
        <v>248</v>
      </c>
    </row>
    <row r="185" s="173" customFormat="true" ht="12.8" hidden="false" customHeight="false" outlineLevel="0" collapsed="false">
      <c r="B185" s="174"/>
      <c r="D185" s="175" t="s">
        <v>146</v>
      </c>
      <c r="E185" s="176"/>
      <c r="F185" s="177" t="s">
        <v>79</v>
      </c>
      <c r="H185" s="178" t="n">
        <v>1</v>
      </c>
      <c r="I185" s="179"/>
      <c r="L185" s="174"/>
      <c r="M185" s="180"/>
      <c r="N185" s="181"/>
      <c r="O185" s="181"/>
      <c r="P185" s="181"/>
      <c r="Q185" s="181"/>
      <c r="R185" s="181"/>
      <c r="S185" s="181"/>
      <c r="T185" s="182"/>
      <c r="AT185" s="176" t="s">
        <v>146</v>
      </c>
      <c r="AU185" s="176" t="s">
        <v>135</v>
      </c>
      <c r="AV185" s="173" t="s">
        <v>135</v>
      </c>
      <c r="AW185" s="173" t="s">
        <v>31</v>
      </c>
      <c r="AX185" s="173" t="s">
        <v>79</v>
      </c>
      <c r="AY185" s="176" t="s">
        <v>126</v>
      </c>
    </row>
    <row r="186" s="27" customFormat="true" ht="16.5" hidden="false" customHeight="true" outlineLevel="0" collapsed="false">
      <c r="A186" s="22"/>
      <c r="B186" s="159"/>
      <c r="C186" s="160" t="s">
        <v>249</v>
      </c>
      <c r="D186" s="160" t="s">
        <v>129</v>
      </c>
      <c r="E186" s="161" t="s">
        <v>250</v>
      </c>
      <c r="F186" s="162" t="s">
        <v>251</v>
      </c>
      <c r="G186" s="163" t="s">
        <v>221</v>
      </c>
      <c r="H186" s="164" t="n">
        <v>2</v>
      </c>
      <c r="I186" s="165"/>
      <c r="J186" s="166" t="n">
        <f aca="false">ROUND(I186*H186,2)</f>
        <v>0</v>
      </c>
      <c r="K186" s="162"/>
      <c r="L186" s="23"/>
      <c r="M186" s="167"/>
      <c r="N186" s="168" t="s">
        <v>40</v>
      </c>
      <c r="O186" s="60"/>
      <c r="P186" s="169" t="n">
        <f aca="false">O186*H186</f>
        <v>0</v>
      </c>
      <c r="Q186" s="169" t="n">
        <v>0</v>
      </c>
      <c r="R186" s="169" t="n">
        <f aca="false">Q186*H186</f>
        <v>0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134</v>
      </c>
      <c r="AT186" s="171" t="s">
        <v>129</v>
      </c>
      <c r="AU186" s="171" t="s">
        <v>135</v>
      </c>
      <c r="AY186" s="3" t="s">
        <v>126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135</v>
      </c>
      <c r="BK186" s="172" t="n">
        <f aca="false">ROUND(I186*H186,2)</f>
        <v>0</v>
      </c>
      <c r="BL186" s="3" t="s">
        <v>134</v>
      </c>
      <c r="BM186" s="171" t="s">
        <v>252</v>
      </c>
    </row>
    <row r="187" s="173" customFormat="true" ht="12.8" hidden="false" customHeight="false" outlineLevel="0" collapsed="false">
      <c r="B187" s="174"/>
      <c r="D187" s="175" t="s">
        <v>146</v>
      </c>
      <c r="E187" s="176"/>
      <c r="F187" s="177" t="s">
        <v>135</v>
      </c>
      <c r="H187" s="178" t="n">
        <v>2</v>
      </c>
      <c r="I187" s="179"/>
      <c r="L187" s="174"/>
      <c r="M187" s="180"/>
      <c r="N187" s="181"/>
      <c r="O187" s="181"/>
      <c r="P187" s="181"/>
      <c r="Q187" s="181"/>
      <c r="R187" s="181"/>
      <c r="S187" s="181"/>
      <c r="T187" s="182"/>
      <c r="AT187" s="176" t="s">
        <v>146</v>
      </c>
      <c r="AU187" s="176" t="s">
        <v>135</v>
      </c>
      <c r="AV187" s="173" t="s">
        <v>135</v>
      </c>
      <c r="AW187" s="173" t="s">
        <v>31</v>
      </c>
      <c r="AX187" s="173" t="s">
        <v>79</v>
      </c>
      <c r="AY187" s="176" t="s">
        <v>126</v>
      </c>
    </row>
    <row r="188" s="27" customFormat="true" ht="21.75" hidden="false" customHeight="true" outlineLevel="0" collapsed="false">
      <c r="A188" s="22"/>
      <c r="B188" s="159"/>
      <c r="C188" s="160" t="s">
        <v>253</v>
      </c>
      <c r="D188" s="160" t="s">
        <v>129</v>
      </c>
      <c r="E188" s="161" t="s">
        <v>254</v>
      </c>
      <c r="F188" s="162" t="s">
        <v>255</v>
      </c>
      <c r="G188" s="163" t="s">
        <v>207</v>
      </c>
      <c r="H188" s="164" t="n">
        <v>3</v>
      </c>
      <c r="I188" s="165"/>
      <c r="J188" s="166" t="n">
        <f aca="false">ROUND(I188*H188,2)</f>
        <v>0</v>
      </c>
      <c r="K188" s="162"/>
      <c r="L188" s="23"/>
      <c r="M188" s="167"/>
      <c r="N188" s="168" t="s">
        <v>40</v>
      </c>
      <c r="O188" s="60"/>
      <c r="P188" s="169" t="n">
        <f aca="false">O188*H188</f>
        <v>0</v>
      </c>
      <c r="Q188" s="169" t="n">
        <v>0</v>
      </c>
      <c r="R188" s="169" t="n">
        <f aca="false">Q188*H188</f>
        <v>0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134</v>
      </c>
      <c r="AT188" s="171" t="s">
        <v>129</v>
      </c>
      <c r="AU188" s="171" t="s">
        <v>135</v>
      </c>
      <c r="AY188" s="3" t="s">
        <v>126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135</v>
      </c>
      <c r="BK188" s="172" t="n">
        <f aca="false">ROUND(I188*H188,2)</f>
        <v>0</v>
      </c>
      <c r="BL188" s="3" t="s">
        <v>134</v>
      </c>
      <c r="BM188" s="171" t="s">
        <v>256</v>
      </c>
    </row>
    <row r="189" s="173" customFormat="true" ht="12.8" hidden="false" customHeight="false" outlineLevel="0" collapsed="false">
      <c r="B189" s="174"/>
      <c r="D189" s="175" t="s">
        <v>146</v>
      </c>
      <c r="E189" s="176"/>
      <c r="F189" s="177" t="s">
        <v>127</v>
      </c>
      <c r="H189" s="178" t="n">
        <v>3</v>
      </c>
      <c r="I189" s="179"/>
      <c r="L189" s="174"/>
      <c r="M189" s="180"/>
      <c r="N189" s="181"/>
      <c r="O189" s="181"/>
      <c r="P189" s="181"/>
      <c r="Q189" s="181"/>
      <c r="R189" s="181"/>
      <c r="S189" s="181"/>
      <c r="T189" s="182"/>
      <c r="AT189" s="176" t="s">
        <v>146</v>
      </c>
      <c r="AU189" s="176" t="s">
        <v>135</v>
      </c>
      <c r="AV189" s="173" t="s">
        <v>135</v>
      </c>
      <c r="AW189" s="173" t="s">
        <v>31</v>
      </c>
      <c r="AX189" s="173" t="s">
        <v>79</v>
      </c>
      <c r="AY189" s="176" t="s">
        <v>126</v>
      </c>
    </row>
    <row r="190" s="27" customFormat="true" ht="16.5" hidden="false" customHeight="true" outlineLevel="0" collapsed="false">
      <c r="A190" s="22"/>
      <c r="B190" s="159"/>
      <c r="C190" s="160" t="s">
        <v>257</v>
      </c>
      <c r="D190" s="160" t="s">
        <v>129</v>
      </c>
      <c r="E190" s="161" t="s">
        <v>258</v>
      </c>
      <c r="F190" s="162" t="s">
        <v>259</v>
      </c>
      <c r="G190" s="163" t="s">
        <v>221</v>
      </c>
      <c r="H190" s="164" t="n">
        <v>2</v>
      </c>
      <c r="I190" s="165"/>
      <c r="J190" s="166" t="n">
        <f aca="false">ROUND(I190*H190,2)</f>
        <v>0</v>
      </c>
      <c r="K190" s="162"/>
      <c r="L190" s="23"/>
      <c r="M190" s="167"/>
      <c r="N190" s="168" t="s">
        <v>40</v>
      </c>
      <c r="O190" s="60"/>
      <c r="P190" s="169" t="n">
        <f aca="false">O190*H190</f>
        <v>0</v>
      </c>
      <c r="Q190" s="169" t="n">
        <v>0</v>
      </c>
      <c r="R190" s="169" t="n">
        <f aca="false">Q190*H190</f>
        <v>0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134</v>
      </c>
      <c r="AT190" s="171" t="s">
        <v>129</v>
      </c>
      <c r="AU190" s="171" t="s">
        <v>135</v>
      </c>
      <c r="AY190" s="3" t="s">
        <v>126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135</v>
      </c>
      <c r="BK190" s="172" t="n">
        <f aca="false">ROUND(I190*H190,2)</f>
        <v>0</v>
      </c>
      <c r="BL190" s="3" t="s">
        <v>134</v>
      </c>
      <c r="BM190" s="171" t="s">
        <v>260</v>
      </c>
    </row>
    <row r="191" s="27" customFormat="true" ht="16.5" hidden="false" customHeight="true" outlineLevel="0" collapsed="false">
      <c r="A191" s="22"/>
      <c r="B191" s="159"/>
      <c r="C191" s="160" t="s">
        <v>261</v>
      </c>
      <c r="D191" s="160" t="s">
        <v>129</v>
      </c>
      <c r="E191" s="161" t="s">
        <v>262</v>
      </c>
      <c r="F191" s="162" t="s">
        <v>263</v>
      </c>
      <c r="G191" s="163" t="s">
        <v>207</v>
      </c>
      <c r="H191" s="164" t="n">
        <v>1</v>
      </c>
      <c r="I191" s="165"/>
      <c r="J191" s="166" t="n">
        <f aca="false">ROUND(I191*H191,2)</f>
        <v>0</v>
      </c>
      <c r="K191" s="162"/>
      <c r="L191" s="23"/>
      <c r="M191" s="167"/>
      <c r="N191" s="168" t="s">
        <v>40</v>
      </c>
      <c r="O191" s="60"/>
      <c r="P191" s="169" t="n">
        <f aca="false">O191*H191</f>
        <v>0</v>
      </c>
      <c r="Q191" s="169" t="n">
        <v>0</v>
      </c>
      <c r="R191" s="169" t="n">
        <f aca="false">Q191*H191</f>
        <v>0</v>
      </c>
      <c r="S191" s="169" t="n">
        <v>0</v>
      </c>
      <c r="T191" s="170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1" t="s">
        <v>134</v>
      </c>
      <c r="AT191" s="171" t="s">
        <v>129</v>
      </c>
      <c r="AU191" s="171" t="s">
        <v>135</v>
      </c>
      <c r="AY191" s="3" t="s">
        <v>126</v>
      </c>
      <c r="BE191" s="172" t="n">
        <f aca="false">IF(N191="základní",J191,0)</f>
        <v>0</v>
      </c>
      <c r="BF191" s="172" t="n">
        <f aca="false">IF(N191="snížená",J191,0)</f>
        <v>0</v>
      </c>
      <c r="BG191" s="172" t="n">
        <f aca="false">IF(N191="zákl. přenesená",J191,0)</f>
        <v>0</v>
      </c>
      <c r="BH191" s="172" t="n">
        <f aca="false">IF(N191="sníž. přenesená",J191,0)</f>
        <v>0</v>
      </c>
      <c r="BI191" s="172" t="n">
        <f aca="false">IF(N191="nulová",J191,0)</f>
        <v>0</v>
      </c>
      <c r="BJ191" s="3" t="s">
        <v>135</v>
      </c>
      <c r="BK191" s="172" t="n">
        <f aca="false">ROUND(I191*H191,2)</f>
        <v>0</v>
      </c>
      <c r="BL191" s="3" t="s">
        <v>134</v>
      </c>
      <c r="BM191" s="171" t="s">
        <v>264</v>
      </c>
    </row>
    <row r="192" s="27" customFormat="true" ht="24.15" hidden="false" customHeight="true" outlineLevel="0" collapsed="false">
      <c r="A192" s="22"/>
      <c r="B192" s="159"/>
      <c r="C192" s="160" t="s">
        <v>265</v>
      </c>
      <c r="D192" s="160" t="s">
        <v>129</v>
      </c>
      <c r="E192" s="161" t="s">
        <v>266</v>
      </c>
      <c r="F192" s="162" t="s">
        <v>267</v>
      </c>
      <c r="G192" s="163" t="s">
        <v>202</v>
      </c>
      <c r="H192" s="164" t="n">
        <v>1</v>
      </c>
      <c r="I192" s="165"/>
      <c r="J192" s="166" t="n">
        <f aca="false">ROUND(I192*H192,2)</f>
        <v>0</v>
      </c>
      <c r="K192" s="162"/>
      <c r="L192" s="23"/>
      <c r="M192" s="167"/>
      <c r="N192" s="168" t="s">
        <v>40</v>
      </c>
      <c r="O192" s="60"/>
      <c r="P192" s="169" t="n">
        <f aca="false">O192*H192</f>
        <v>0</v>
      </c>
      <c r="Q192" s="169" t="n">
        <v>0</v>
      </c>
      <c r="R192" s="169" t="n">
        <f aca="false">Q192*H192</f>
        <v>0</v>
      </c>
      <c r="S192" s="169" t="n">
        <v>0</v>
      </c>
      <c r="T192" s="170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134</v>
      </c>
      <c r="AT192" s="171" t="s">
        <v>129</v>
      </c>
      <c r="AU192" s="171" t="s">
        <v>135</v>
      </c>
      <c r="AY192" s="3" t="s">
        <v>126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135</v>
      </c>
      <c r="BK192" s="172" t="n">
        <f aca="false">ROUND(I192*H192,2)</f>
        <v>0</v>
      </c>
      <c r="BL192" s="3" t="s">
        <v>134</v>
      </c>
      <c r="BM192" s="171" t="s">
        <v>268</v>
      </c>
    </row>
    <row r="193" s="27" customFormat="true" ht="24.15" hidden="false" customHeight="true" outlineLevel="0" collapsed="false">
      <c r="A193" s="22"/>
      <c r="B193" s="159"/>
      <c r="C193" s="160" t="s">
        <v>269</v>
      </c>
      <c r="D193" s="160" t="s">
        <v>129</v>
      </c>
      <c r="E193" s="161" t="s">
        <v>270</v>
      </c>
      <c r="F193" s="162" t="s">
        <v>271</v>
      </c>
      <c r="G193" s="163" t="s">
        <v>202</v>
      </c>
      <c r="H193" s="164" t="n">
        <v>1</v>
      </c>
      <c r="I193" s="165"/>
      <c r="J193" s="166" t="n">
        <f aca="false">ROUND(I193*H193,2)</f>
        <v>0</v>
      </c>
      <c r="K193" s="162"/>
      <c r="L193" s="23"/>
      <c r="M193" s="167"/>
      <c r="N193" s="168" t="s">
        <v>40</v>
      </c>
      <c r="O193" s="60"/>
      <c r="P193" s="169" t="n">
        <f aca="false">O193*H193</f>
        <v>0</v>
      </c>
      <c r="Q193" s="169" t="n">
        <v>0</v>
      </c>
      <c r="R193" s="169" t="n">
        <f aca="false">Q193*H193</f>
        <v>0</v>
      </c>
      <c r="S193" s="169" t="n">
        <v>0.1</v>
      </c>
      <c r="T193" s="170" t="n">
        <f aca="false">S193*H193</f>
        <v>0.1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1" t="s">
        <v>134</v>
      </c>
      <c r="AT193" s="171" t="s">
        <v>129</v>
      </c>
      <c r="AU193" s="171" t="s">
        <v>135</v>
      </c>
      <c r="AY193" s="3" t="s">
        <v>126</v>
      </c>
      <c r="BE193" s="172" t="n">
        <f aca="false">IF(N193="základní",J193,0)</f>
        <v>0</v>
      </c>
      <c r="BF193" s="172" t="n">
        <f aca="false">IF(N193="snížená",J193,0)</f>
        <v>0</v>
      </c>
      <c r="BG193" s="172" t="n">
        <f aca="false">IF(N193="zákl. přenesená",J193,0)</f>
        <v>0</v>
      </c>
      <c r="BH193" s="172" t="n">
        <f aca="false">IF(N193="sníž. přenesená",J193,0)</f>
        <v>0</v>
      </c>
      <c r="BI193" s="172" t="n">
        <f aca="false">IF(N193="nulová",J193,0)</f>
        <v>0</v>
      </c>
      <c r="BJ193" s="3" t="s">
        <v>135</v>
      </c>
      <c r="BK193" s="172" t="n">
        <f aca="false">ROUND(I193*H193,2)</f>
        <v>0</v>
      </c>
      <c r="BL193" s="3" t="s">
        <v>134</v>
      </c>
      <c r="BM193" s="171" t="s">
        <v>272</v>
      </c>
    </row>
    <row r="194" s="27" customFormat="true" ht="24.15" hidden="false" customHeight="true" outlineLevel="0" collapsed="false">
      <c r="A194" s="22"/>
      <c r="B194" s="159"/>
      <c r="C194" s="160" t="s">
        <v>273</v>
      </c>
      <c r="D194" s="160" t="s">
        <v>129</v>
      </c>
      <c r="E194" s="161" t="s">
        <v>274</v>
      </c>
      <c r="F194" s="162" t="s">
        <v>275</v>
      </c>
      <c r="G194" s="163" t="s">
        <v>202</v>
      </c>
      <c r="H194" s="164" t="n">
        <v>1</v>
      </c>
      <c r="I194" s="165"/>
      <c r="J194" s="166" t="n">
        <f aca="false">ROUND(I194*H194,2)</f>
        <v>0</v>
      </c>
      <c r="K194" s="162"/>
      <c r="L194" s="23"/>
      <c r="M194" s="167"/>
      <c r="N194" s="168" t="s">
        <v>40</v>
      </c>
      <c r="O194" s="60"/>
      <c r="P194" s="169" t="n">
        <f aca="false">O194*H194</f>
        <v>0</v>
      </c>
      <c r="Q194" s="169" t="n">
        <v>0</v>
      </c>
      <c r="R194" s="169" t="n">
        <f aca="false">Q194*H194</f>
        <v>0</v>
      </c>
      <c r="S194" s="169" t="n">
        <v>0.1</v>
      </c>
      <c r="T194" s="170" t="n">
        <f aca="false">S194*H194</f>
        <v>0.1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1" t="s">
        <v>134</v>
      </c>
      <c r="AT194" s="171" t="s">
        <v>129</v>
      </c>
      <c r="AU194" s="171" t="s">
        <v>135</v>
      </c>
      <c r="AY194" s="3" t="s">
        <v>126</v>
      </c>
      <c r="BE194" s="172" t="n">
        <f aca="false">IF(N194="základní",J194,0)</f>
        <v>0</v>
      </c>
      <c r="BF194" s="172" t="n">
        <f aca="false">IF(N194="snížená",J194,0)</f>
        <v>0</v>
      </c>
      <c r="BG194" s="172" t="n">
        <f aca="false">IF(N194="zákl. přenesená",J194,0)</f>
        <v>0</v>
      </c>
      <c r="BH194" s="172" t="n">
        <f aca="false">IF(N194="sníž. přenesená",J194,0)</f>
        <v>0</v>
      </c>
      <c r="BI194" s="172" t="n">
        <f aca="false">IF(N194="nulová",J194,0)</f>
        <v>0</v>
      </c>
      <c r="BJ194" s="3" t="s">
        <v>135</v>
      </c>
      <c r="BK194" s="172" t="n">
        <f aca="false">ROUND(I194*H194,2)</f>
        <v>0</v>
      </c>
      <c r="BL194" s="3" t="s">
        <v>134</v>
      </c>
      <c r="BM194" s="171" t="s">
        <v>276</v>
      </c>
    </row>
    <row r="195" s="27" customFormat="true" ht="24.15" hidden="false" customHeight="true" outlineLevel="0" collapsed="false">
      <c r="A195" s="22"/>
      <c r="B195" s="159"/>
      <c r="C195" s="160" t="s">
        <v>277</v>
      </c>
      <c r="D195" s="160" t="s">
        <v>129</v>
      </c>
      <c r="E195" s="161" t="s">
        <v>278</v>
      </c>
      <c r="F195" s="162" t="s">
        <v>279</v>
      </c>
      <c r="G195" s="163" t="s">
        <v>132</v>
      </c>
      <c r="H195" s="164" t="n">
        <v>7.8</v>
      </c>
      <c r="I195" s="165"/>
      <c r="J195" s="166" t="n">
        <f aca="false">ROUND(I195*H195,2)</f>
        <v>0</v>
      </c>
      <c r="K195" s="162" t="s">
        <v>133</v>
      </c>
      <c r="L195" s="23"/>
      <c r="M195" s="167"/>
      <c r="N195" s="168" t="s">
        <v>40</v>
      </c>
      <c r="O195" s="60"/>
      <c r="P195" s="169" t="n">
        <f aca="false">O195*H195</f>
        <v>0</v>
      </c>
      <c r="Q195" s="169" t="n">
        <v>0</v>
      </c>
      <c r="R195" s="169" t="n">
        <f aca="false">Q195*H195</f>
        <v>0</v>
      </c>
      <c r="S195" s="169" t="n">
        <v>0.005</v>
      </c>
      <c r="T195" s="170" t="n">
        <f aca="false">S195*H195</f>
        <v>0.039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1" t="s">
        <v>134</v>
      </c>
      <c r="AT195" s="171" t="s">
        <v>129</v>
      </c>
      <c r="AU195" s="171" t="s">
        <v>135</v>
      </c>
      <c r="AY195" s="3" t="s">
        <v>126</v>
      </c>
      <c r="BE195" s="172" t="n">
        <f aca="false">IF(N195="základní",J195,0)</f>
        <v>0</v>
      </c>
      <c r="BF195" s="172" t="n">
        <f aca="false">IF(N195="snížená",J195,0)</f>
        <v>0</v>
      </c>
      <c r="BG195" s="172" t="n">
        <f aca="false">IF(N195="zákl. přenesená",J195,0)</f>
        <v>0</v>
      </c>
      <c r="BH195" s="172" t="n">
        <f aca="false">IF(N195="sníž. přenesená",J195,0)</f>
        <v>0</v>
      </c>
      <c r="BI195" s="172" t="n">
        <f aca="false">IF(N195="nulová",J195,0)</f>
        <v>0</v>
      </c>
      <c r="BJ195" s="3" t="s">
        <v>135</v>
      </c>
      <c r="BK195" s="172" t="n">
        <f aca="false">ROUND(I195*H195,2)</f>
        <v>0</v>
      </c>
      <c r="BL195" s="3" t="s">
        <v>134</v>
      </c>
      <c r="BM195" s="171" t="s">
        <v>280</v>
      </c>
    </row>
    <row r="196" s="173" customFormat="true" ht="12.8" hidden="false" customHeight="false" outlineLevel="0" collapsed="false">
      <c r="B196" s="174"/>
      <c r="D196" s="175" t="s">
        <v>146</v>
      </c>
      <c r="E196" s="176"/>
      <c r="F196" s="177" t="s">
        <v>281</v>
      </c>
      <c r="H196" s="178" t="n">
        <v>7.8</v>
      </c>
      <c r="I196" s="179"/>
      <c r="L196" s="174"/>
      <c r="M196" s="180"/>
      <c r="N196" s="181"/>
      <c r="O196" s="181"/>
      <c r="P196" s="181"/>
      <c r="Q196" s="181"/>
      <c r="R196" s="181"/>
      <c r="S196" s="181"/>
      <c r="T196" s="182"/>
      <c r="AT196" s="176" t="s">
        <v>146</v>
      </c>
      <c r="AU196" s="176" t="s">
        <v>135</v>
      </c>
      <c r="AV196" s="173" t="s">
        <v>135</v>
      </c>
      <c r="AW196" s="173" t="s">
        <v>31</v>
      </c>
      <c r="AX196" s="173" t="s">
        <v>79</v>
      </c>
      <c r="AY196" s="176" t="s">
        <v>126</v>
      </c>
    </row>
    <row r="197" s="27" customFormat="true" ht="33" hidden="false" customHeight="true" outlineLevel="0" collapsed="false">
      <c r="A197" s="22"/>
      <c r="B197" s="159"/>
      <c r="C197" s="160" t="s">
        <v>282</v>
      </c>
      <c r="D197" s="160" t="s">
        <v>129</v>
      </c>
      <c r="E197" s="161" t="s">
        <v>283</v>
      </c>
      <c r="F197" s="162" t="s">
        <v>284</v>
      </c>
      <c r="G197" s="163" t="s">
        <v>139</v>
      </c>
      <c r="H197" s="164" t="n">
        <v>78.45</v>
      </c>
      <c r="I197" s="165"/>
      <c r="J197" s="166" t="n">
        <f aca="false">ROUND(I197*H197,2)</f>
        <v>0</v>
      </c>
      <c r="K197" s="162" t="s">
        <v>133</v>
      </c>
      <c r="L197" s="23"/>
      <c r="M197" s="167"/>
      <c r="N197" s="168" t="s">
        <v>40</v>
      </c>
      <c r="O197" s="60"/>
      <c r="P197" s="169" t="n">
        <f aca="false">O197*H197</f>
        <v>0</v>
      </c>
      <c r="Q197" s="169" t="n">
        <v>0</v>
      </c>
      <c r="R197" s="169" t="n">
        <f aca="false">Q197*H197</f>
        <v>0</v>
      </c>
      <c r="S197" s="169" t="n">
        <v>0.002</v>
      </c>
      <c r="T197" s="170" t="n">
        <f aca="false">S197*H197</f>
        <v>0.1569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1" t="s">
        <v>134</v>
      </c>
      <c r="AT197" s="171" t="s">
        <v>129</v>
      </c>
      <c r="AU197" s="171" t="s">
        <v>135</v>
      </c>
      <c r="AY197" s="3" t="s">
        <v>126</v>
      </c>
      <c r="BE197" s="172" t="n">
        <f aca="false">IF(N197="základní",J197,0)</f>
        <v>0</v>
      </c>
      <c r="BF197" s="172" t="n">
        <f aca="false">IF(N197="snížená",J197,0)</f>
        <v>0</v>
      </c>
      <c r="BG197" s="172" t="n">
        <f aca="false">IF(N197="zákl. přenesená",J197,0)</f>
        <v>0</v>
      </c>
      <c r="BH197" s="172" t="n">
        <f aca="false">IF(N197="sníž. přenesená",J197,0)</f>
        <v>0</v>
      </c>
      <c r="BI197" s="172" t="n">
        <f aca="false">IF(N197="nulová",J197,0)</f>
        <v>0</v>
      </c>
      <c r="BJ197" s="3" t="s">
        <v>135</v>
      </c>
      <c r="BK197" s="172" t="n">
        <f aca="false">ROUND(I197*H197,2)</f>
        <v>0</v>
      </c>
      <c r="BL197" s="3" t="s">
        <v>134</v>
      </c>
      <c r="BM197" s="171" t="s">
        <v>285</v>
      </c>
    </row>
    <row r="198" s="27" customFormat="true" ht="37.8" hidden="false" customHeight="true" outlineLevel="0" collapsed="false">
      <c r="A198" s="22"/>
      <c r="B198" s="159"/>
      <c r="C198" s="160" t="s">
        <v>286</v>
      </c>
      <c r="D198" s="160" t="s">
        <v>129</v>
      </c>
      <c r="E198" s="161" t="s">
        <v>287</v>
      </c>
      <c r="F198" s="162" t="s">
        <v>288</v>
      </c>
      <c r="G198" s="163" t="s">
        <v>139</v>
      </c>
      <c r="H198" s="164" t="n">
        <v>178.307</v>
      </c>
      <c r="I198" s="165"/>
      <c r="J198" s="166" t="n">
        <f aca="false">ROUND(I198*H198,2)</f>
        <v>0</v>
      </c>
      <c r="K198" s="162" t="s">
        <v>133</v>
      </c>
      <c r="L198" s="23"/>
      <c r="M198" s="167"/>
      <c r="N198" s="168" t="s">
        <v>40</v>
      </c>
      <c r="O198" s="60"/>
      <c r="P198" s="169" t="n">
        <f aca="false">O198*H198</f>
        <v>0</v>
      </c>
      <c r="Q198" s="169" t="n">
        <v>0</v>
      </c>
      <c r="R198" s="169" t="n">
        <f aca="false">Q198*H198</f>
        <v>0</v>
      </c>
      <c r="S198" s="169" t="n">
        <v>0.004</v>
      </c>
      <c r="T198" s="170" t="n">
        <f aca="false">S198*H198</f>
        <v>0.713228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1" t="s">
        <v>134</v>
      </c>
      <c r="AT198" s="171" t="s">
        <v>129</v>
      </c>
      <c r="AU198" s="171" t="s">
        <v>135</v>
      </c>
      <c r="AY198" s="3" t="s">
        <v>126</v>
      </c>
      <c r="BE198" s="172" t="n">
        <f aca="false">IF(N198="základní",J198,0)</f>
        <v>0</v>
      </c>
      <c r="BF198" s="172" t="n">
        <f aca="false">IF(N198="snížená",J198,0)</f>
        <v>0</v>
      </c>
      <c r="BG198" s="172" t="n">
        <f aca="false">IF(N198="zákl. přenesená",J198,0)</f>
        <v>0</v>
      </c>
      <c r="BH198" s="172" t="n">
        <f aca="false">IF(N198="sníž. přenesená",J198,0)</f>
        <v>0</v>
      </c>
      <c r="BI198" s="172" t="n">
        <f aca="false">IF(N198="nulová",J198,0)</f>
        <v>0</v>
      </c>
      <c r="BJ198" s="3" t="s">
        <v>135</v>
      </c>
      <c r="BK198" s="172" t="n">
        <f aca="false">ROUND(I198*H198,2)</f>
        <v>0</v>
      </c>
      <c r="BL198" s="3" t="s">
        <v>134</v>
      </c>
      <c r="BM198" s="171" t="s">
        <v>289</v>
      </c>
    </row>
    <row r="199" s="173" customFormat="true" ht="12.8" hidden="false" customHeight="false" outlineLevel="0" collapsed="false">
      <c r="B199" s="174"/>
      <c r="D199" s="175" t="s">
        <v>146</v>
      </c>
      <c r="E199" s="176"/>
      <c r="F199" s="177" t="s">
        <v>181</v>
      </c>
      <c r="H199" s="178" t="n">
        <v>16.58</v>
      </c>
      <c r="I199" s="179"/>
      <c r="L199" s="174"/>
      <c r="M199" s="180"/>
      <c r="N199" s="181"/>
      <c r="O199" s="181"/>
      <c r="P199" s="181"/>
      <c r="Q199" s="181"/>
      <c r="R199" s="181"/>
      <c r="S199" s="181"/>
      <c r="T199" s="182"/>
      <c r="AT199" s="176" t="s">
        <v>146</v>
      </c>
      <c r="AU199" s="176" t="s">
        <v>135</v>
      </c>
      <c r="AV199" s="173" t="s">
        <v>135</v>
      </c>
      <c r="AW199" s="173" t="s">
        <v>31</v>
      </c>
      <c r="AX199" s="173" t="s">
        <v>74</v>
      </c>
      <c r="AY199" s="176" t="s">
        <v>126</v>
      </c>
    </row>
    <row r="200" s="173" customFormat="true" ht="12.8" hidden="false" customHeight="false" outlineLevel="0" collapsed="false">
      <c r="B200" s="174"/>
      <c r="D200" s="175" t="s">
        <v>146</v>
      </c>
      <c r="E200" s="176"/>
      <c r="F200" s="177" t="s">
        <v>182</v>
      </c>
      <c r="H200" s="178" t="n">
        <v>5.16</v>
      </c>
      <c r="I200" s="179"/>
      <c r="L200" s="174"/>
      <c r="M200" s="180"/>
      <c r="N200" s="181"/>
      <c r="O200" s="181"/>
      <c r="P200" s="181"/>
      <c r="Q200" s="181"/>
      <c r="R200" s="181"/>
      <c r="S200" s="181"/>
      <c r="T200" s="182"/>
      <c r="AT200" s="176" t="s">
        <v>146</v>
      </c>
      <c r="AU200" s="176" t="s">
        <v>135</v>
      </c>
      <c r="AV200" s="173" t="s">
        <v>135</v>
      </c>
      <c r="AW200" s="173" t="s">
        <v>31</v>
      </c>
      <c r="AX200" s="173" t="s">
        <v>74</v>
      </c>
      <c r="AY200" s="176" t="s">
        <v>126</v>
      </c>
    </row>
    <row r="201" s="173" customFormat="true" ht="12.8" hidden="false" customHeight="false" outlineLevel="0" collapsed="false">
      <c r="B201" s="174"/>
      <c r="D201" s="175" t="s">
        <v>146</v>
      </c>
      <c r="E201" s="176"/>
      <c r="F201" s="177" t="s">
        <v>183</v>
      </c>
      <c r="H201" s="178" t="n">
        <v>2.94</v>
      </c>
      <c r="I201" s="179"/>
      <c r="L201" s="174"/>
      <c r="M201" s="180"/>
      <c r="N201" s="181"/>
      <c r="O201" s="181"/>
      <c r="P201" s="181"/>
      <c r="Q201" s="181"/>
      <c r="R201" s="181"/>
      <c r="S201" s="181"/>
      <c r="T201" s="182"/>
      <c r="AT201" s="176" t="s">
        <v>146</v>
      </c>
      <c r="AU201" s="176" t="s">
        <v>135</v>
      </c>
      <c r="AV201" s="173" t="s">
        <v>135</v>
      </c>
      <c r="AW201" s="173" t="s">
        <v>31</v>
      </c>
      <c r="AX201" s="173" t="s">
        <v>74</v>
      </c>
      <c r="AY201" s="176" t="s">
        <v>126</v>
      </c>
    </row>
    <row r="202" s="173" customFormat="true" ht="12.8" hidden="false" customHeight="false" outlineLevel="0" collapsed="false">
      <c r="B202" s="174"/>
      <c r="D202" s="175" t="s">
        <v>146</v>
      </c>
      <c r="E202" s="176"/>
      <c r="F202" s="177" t="s">
        <v>184</v>
      </c>
      <c r="H202" s="178" t="n">
        <v>18.581</v>
      </c>
      <c r="I202" s="179"/>
      <c r="L202" s="174"/>
      <c r="M202" s="180"/>
      <c r="N202" s="181"/>
      <c r="O202" s="181"/>
      <c r="P202" s="181"/>
      <c r="Q202" s="181"/>
      <c r="R202" s="181"/>
      <c r="S202" s="181"/>
      <c r="T202" s="182"/>
      <c r="AT202" s="176" t="s">
        <v>146</v>
      </c>
      <c r="AU202" s="176" t="s">
        <v>135</v>
      </c>
      <c r="AV202" s="173" t="s">
        <v>135</v>
      </c>
      <c r="AW202" s="173" t="s">
        <v>31</v>
      </c>
      <c r="AX202" s="173" t="s">
        <v>74</v>
      </c>
      <c r="AY202" s="176" t="s">
        <v>126</v>
      </c>
    </row>
    <row r="203" s="173" customFormat="true" ht="12.8" hidden="false" customHeight="false" outlineLevel="0" collapsed="false">
      <c r="B203" s="174"/>
      <c r="D203" s="175" t="s">
        <v>146</v>
      </c>
      <c r="E203" s="176"/>
      <c r="F203" s="177" t="s">
        <v>185</v>
      </c>
      <c r="H203" s="178" t="n">
        <v>17.736</v>
      </c>
      <c r="I203" s="179"/>
      <c r="L203" s="174"/>
      <c r="M203" s="180"/>
      <c r="N203" s="181"/>
      <c r="O203" s="181"/>
      <c r="P203" s="181"/>
      <c r="Q203" s="181"/>
      <c r="R203" s="181"/>
      <c r="S203" s="181"/>
      <c r="T203" s="182"/>
      <c r="AT203" s="176" t="s">
        <v>146</v>
      </c>
      <c r="AU203" s="176" t="s">
        <v>135</v>
      </c>
      <c r="AV203" s="173" t="s">
        <v>135</v>
      </c>
      <c r="AW203" s="173" t="s">
        <v>31</v>
      </c>
      <c r="AX203" s="173" t="s">
        <v>74</v>
      </c>
      <c r="AY203" s="176" t="s">
        <v>126</v>
      </c>
    </row>
    <row r="204" s="173" customFormat="true" ht="19.25" hidden="false" customHeight="false" outlineLevel="0" collapsed="false">
      <c r="B204" s="174"/>
      <c r="D204" s="175" t="s">
        <v>146</v>
      </c>
      <c r="E204" s="176"/>
      <c r="F204" s="177" t="s">
        <v>186</v>
      </c>
      <c r="H204" s="178" t="n">
        <v>48.63</v>
      </c>
      <c r="I204" s="179"/>
      <c r="L204" s="174"/>
      <c r="M204" s="180"/>
      <c r="N204" s="181"/>
      <c r="O204" s="181"/>
      <c r="P204" s="181"/>
      <c r="Q204" s="181"/>
      <c r="R204" s="181"/>
      <c r="S204" s="181"/>
      <c r="T204" s="182"/>
      <c r="AT204" s="176" t="s">
        <v>146</v>
      </c>
      <c r="AU204" s="176" t="s">
        <v>135</v>
      </c>
      <c r="AV204" s="173" t="s">
        <v>135</v>
      </c>
      <c r="AW204" s="173" t="s">
        <v>31</v>
      </c>
      <c r="AX204" s="173" t="s">
        <v>74</v>
      </c>
      <c r="AY204" s="176" t="s">
        <v>126</v>
      </c>
    </row>
    <row r="205" s="173" customFormat="true" ht="12.8" hidden="false" customHeight="false" outlineLevel="0" collapsed="false">
      <c r="B205" s="174"/>
      <c r="D205" s="175" t="s">
        <v>146</v>
      </c>
      <c r="E205" s="176"/>
      <c r="F205" s="177" t="s">
        <v>187</v>
      </c>
      <c r="H205" s="178" t="n">
        <v>34.25</v>
      </c>
      <c r="I205" s="179"/>
      <c r="L205" s="174"/>
      <c r="M205" s="180"/>
      <c r="N205" s="181"/>
      <c r="O205" s="181"/>
      <c r="P205" s="181"/>
      <c r="Q205" s="181"/>
      <c r="R205" s="181"/>
      <c r="S205" s="181"/>
      <c r="T205" s="182"/>
      <c r="AT205" s="176" t="s">
        <v>146</v>
      </c>
      <c r="AU205" s="176" t="s">
        <v>135</v>
      </c>
      <c r="AV205" s="173" t="s">
        <v>135</v>
      </c>
      <c r="AW205" s="173" t="s">
        <v>31</v>
      </c>
      <c r="AX205" s="173" t="s">
        <v>74</v>
      </c>
      <c r="AY205" s="176" t="s">
        <v>126</v>
      </c>
    </row>
    <row r="206" s="173" customFormat="true" ht="19.25" hidden="false" customHeight="false" outlineLevel="0" collapsed="false">
      <c r="B206" s="174"/>
      <c r="D206" s="175" t="s">
        <v>146</v>
      </c>
      <c r="E206" s="176"/>
      <c r="F206" s="177" t="s">
        <v>188</v>
      </c>
      <c r="H206" s="178" t="n">
        <v>34.43</v>
      </c>
      <c r="I206" s="179"/>
      <c r="L206" s="174"/>
      <c r="M206" s="180"/>
      <c r="N206" s="181"/>
      <c r="O206" s="181"/>
      <c r="P206" s="181"/>
      <c r="Q206" s="181"/>
      <c r="R206" s="181"/>
      <c r="S206" s="181"/>
      <c r="T206" s="182"/>
      <c r="AT206" s="176" t="s">
        <v>146</v>
      </c>
      <c r="AU206" s="176" t="s">
        <v>135</v>
      </c>
      <c r="AV206" s="173" t="s">
        <v>135</v>
      </c>
      <c r="AW206" s="173" t="s">
        <v>31</v>
      </c>
      <c r="AX206" s="173" t="s">
        <v>74</v>
      </c>
      <c r="AY206" s="176" t="s">
        <v>126</v>
      </c>
    </row>
    <row r="207" s="183" customFormat="true" ht="12.8" hidden="false" customHeight="false" outlineLevel="0" collapsed="false">
      <c r="B207" s="184"/>
      <c r="D207" s="175" t="s">
        <v>146</v>
      </c>
      <c r="E207" s="185"/>
      <c r="F207" s="186" t="s">
        <v>189</v>
      </c>
      <c r="H207" s="187" t="n">
        <v>178.307</v>
      </c>
      <c r="I207" s="188"/>
      <c r="L207" s="184"/>
      <c r="M207" s="189"/>
      <c r="N207" s="190"/>
      <c r="O207" s="190"/>
      <c r="P207" s="190"/>
      <c r="Q207" s="190"/>
      <c r="R207" s="190"/>
      <c r="S207" s="190"/>
      <c r="T207" s="191"/>
      <c r="AT207" s="185" t="s">
        <v>146</v>
      </c>
      <c r="AU207" s="185" t="s">
        <v>135</v>
      </c>
      <c r="AV207" s="183" t="s">
        <v>134</v>
      </c>
      <c r="AW207" s="183" t="s">
        <v>31</v>
      </c>
      <c r="AX207" s="183" t="s">
        <v>79</v>
      </c>
      <c r="AY207" s="185" t="s">
        <v>126</v>
      </c>
    </row>
    <row r="208" s="27" customFormat="true" ht="24.15" hidden="false" customHeight="true" outlineLevel="0" collapsed="false">
      <c r="A208" s="22"/>
      <c r="B208" s="159"/>
      <c r="C208" s="160" t="s">
        <v>290</v>
      </c>
      <c r="D208" s="160" t="s">
        <v>129</v>
      </c>
      <c r="E208" s="161" t="s">
        <v>291</v>
      </c>
      <c r="F208" s="162" t="s">
        <v>292</v>
      </c>
      <c r="G208" s="163" t="s">
        <v>139</v>
      </c>
      <c r="H208" s="164" t="n">
        <v>22.96</v>
      </c>
      <c r="I208" s="165"/>
      <c r="J208" s="166" t="n">
        <f aca="false">ROUND(I208*H208,2)</f>
        <v>0</v>
      </c>
      <c r="K208" s="162" t="s">
        <v>133</v>
      </c>
      <c r="L208" s="23"/>
      <c r="M208" s="167"/>
      <c r="N208" s="168" t="s">
        <v>40</v>
      </c>
      <c r="O208" s="60"/>
      <c r="P208" s="169" t="n">
        <f aca="false">O208*H208</f>
        <v>0</v>
      </c>
      <c r="Q208" s="169" t="n">
        <v>0</v>
      </c>
      <c r="R208" s="169" t="n">
        <f aca="false">Q208*H208</f>
        <v>0</v>
      </c>
      <c r="S208" s="169" t="n">
        <v>0.046</v>
      </c>
      <c r="T208" s="170" t="n">
        <f aca="false">S208*H208</f>
        <v>1.05616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1" t="s">
        <v>134</v>
      </c>
      <c r="AT208" s="171" t="s">
        <v>129</v>
      </c>
      <c r="AU208" s="171" t="s">
        <v>135</v>
      </c>
      <c r="AY208" s="3" t="s">
        <v>126</v>
      </c>
      <c r="BE208" s="172" t="n">
        <f aca="false">IF(N208="základní",J208,0)</f>
        <v>0</v>
      </c>
      <c r="BF208" s="172" t="n">
        <f aca="false">IF(N208="snížená",J208,0)</f>
        <v>0</v>
      </c>
      <c r="BG208" s="172" t="n">
        <f aca="false">IF(N208="zákl. přenesená",J208,0)</f>
        <v>0</v>
      </c>
      <c r="BH208" s="172" t="n">
        <f aca="false">IF(N208="sníž. přenesená",J208,0)</f>
        <v>0</v>
      </c>
      <c r="BI208" s="172" t="n">
        <f aca="false">IF(N208="nulová",J208,0)</f>
        <v>0</v>
      </c>
      <c r="BJ208" s="3" t="s">
        <v>135</v>
      </c>
      <c r="BK208" s="172" t="n">
        <f aca="false">ROUND(I208*H208,2)</f>
        <v>0</v>
      </c>
      <c r="BL208" s="3" t="s">
        <v>134</v>
      </c>
      <c r="BM208" s="171" t="s">
        <v>293</v>
      </c>
    </row>
    <row r="209" s="173" customFormat="true" ht="12.8" hidden="false" customHeight="false" outlineLevel="0" collapsed="false">
      <c r="B209" s="174"/>
      <c r="D209" s="175" t="s">
        <v>146</v>
      </c>
      <c r="E209" s="176"/>
      <c r="F209" s="177" t="s">
        <v>294</v>
      </c>
      <c r="H209" s="178" t="n">
        <v>16.86</v>
      </c>
      <c r="I209" s="179"/>
      <c r="L209" s="174"/>
      <c r="M209" s="180"/>
      <c r="N209" s="181"/>
      <c r="O209" s="181"/>
      <c r="P209" s="181"/>
      <c r="Q209" s="181"/>
      <c r="R209" s="181"/>
      <c r="S209" s="181"/>
      <c r="T209" s="182"/>
      <c r="AT209" s="176" t="s">
        <v>146</v>
      </c>
      <c r="AU209" s="176" t="s">
        <v>135</v>
      </c>
      <c r="AV209" s="173" t="s">
        <v>135</v>
      </c>
      <c r="AW209" s="173" t="s">
        <v>31</v>
      </c>
      <c r="AX209" s="173" t="s">
        <v>74</v>
      </c>
      <c r="AY209" s="176" t="s">
        <v>126</v>
      </c>
    </row>
    <row r="210" s="173" customFormat="true" ht="12.8" hidden="false" customHeight="false" outlineLevel="0" collapsed="false">
      <c r="B210" s="174"/>
      <c r="D210" s="175" t="s">
        <v>146</v>
      </c>
      <c r="E210" s="176"/>
      <c r="F210" s="177" t="s">
        <v>295</v>
      </c>
      <c r="H210" s="178" t="n">
        <v>6.1</v>
      </c>
      <c r="I210" s="179"/>
      <c r="L210" s="174"/>
      <c r="M210" s="180"/>
      <c r="N210" s="181"/>
      <c r="O210" s="181"/>
      <c r="P210" s="181"/>
      <c r="Q210" s="181"/>
      <c r="R210" s="181"/>
      <c r="S210" s="181"/>
      <c r="T210" s="182"/>
      <c r="AT210" s="176" t="s">
        <v>146</v>
      </c>
      <c r="AU210" s="176" t="s">
        <v>135</v>
      </c>
      <c r="AV210" s="173" t="s">
        <v>135</v>
      </c>
      <c r="AW210" s="173" t="s">
        <v>31</v>
      </c>
      <c r="AX210" s="173" t="s">
        <v>74</v>
      </c>
      <c r="AY210" s="176" t="s">
        <v>126</v>
      </c>
    </row>
    <row r="211" s="183" customFormat="true" ht="12.8" hidden="false" customHeight="false" outlineLevel="0" collapsed="false">
      <c r="B211" s="184"/>
      <c r="D211" s="175" t="s">
        <v>146</v>
      </c>
      <c r="E211" s="185"/>
      <c r="F211" s="186" t="s">
        <v>189</v>
      </c>
      <c r="H211" s="187" t="n">
        <v>22.96</v>
      </c>
      <c r="I211" s="188"/>
      <c r="L211" s="184"/>
      <c r="M211" s="189"/>
      <c r="N211" s="190"/>
      <c r="O211" s="190"/>
      <c r="P211" s="190"/>
      <c r="Q211" s="190"/>
      <c r="R211" s="190"/>
      <c r="S211" s="190"/>
      <c r="T211" s="191"/>
      <c r="AT211" s="185" t="s">
        <v>146</v>
      </c>
      <c r="AU211" s="185" t="s">
        <v>135</v>
      </c>
      <c r="AV211" s="183" t="s">
        <v>134</v>
      </c>
      <c r="AW211" s="183" t="s">
        <v>31</v>
      </c>
      <c r="AX211" s="183" t="s">
        <v>79</v>
      </c>
      <c r="AY211" s="185" t="s">
        <v>126</v>
      </c>
    </row>
    <row r="212" s="27" customFormat="true" ht="24.15" hidden="false" customHeight="true" outlineLevel="0" collapsed="false">
      <c r="A212" s="22"/>
      <c r="B212" s="159"/>
      <c r="C212" s="160" t="s">
        <v>296</v>
      </c>
      <c r="D212" s="160" t="s">
        <v>129</v>
      </c>
      <c r="E212" s="161" t="s">
        <v>297</v>
      </c>
      <c r="F212" s="162" t="s">
        <v>298</v>
      </c>
      <c r="G212" s="163" t="s">
        <v>139</v>
      </c>
      <c r="H212" s="164" t="n">
        <v>16.86</v>
      </c>
      <c r="I212" s="165"/>
      <c r="J212" s="166" t="n">
        <f aca="false">ROUND(I212*H212,2)</f>
        <v>0</v>
      </c>
      <c r="K212" s="162" t="s">
        <v>133</v>
      </c>
      <c r="L212" s="23"/>
      <c r="M212" s="167"/>
      <c r="N212" s="168" t="s">
        <v>40</v>
      </c>
      <c r="O212" s="60"/>
      <c r="P212" s="169" t="n">
        <f aca="false">O212*H212</f>
        <v>0</v>
      </c>
      <c r="Q212" s="169" t="n">
        <v>0</v>
      </c>
      <c r="R212" s="169" t="n">
        <f aca="false">Q212*H212</f>
        <v>0</v>
      </c>
      <c r="S212" s="169" t="n">
        <v>0.068</v>
      </c>
      <c r="T212" s="170" t="n">
        <f aca="false">S212*H212</f>
        <v>1.14648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1" t="s">
        <v>134</v>
      </c>
      <c r="AT212" s="171" t="s">
        <v>129</v>
      </c>
      <c r="AU212" s="171" t="s">
        <v>135</v>
      </c>
      <c r="AY212" s="3" t="s">
        <v>126</v>
      </c>
      <c r="BE212" s="172" t="n">
        <f aca="false">IF(N212="základní",J212,0)</f>
        <v>0</v>
      </c>
      <c r="BF212" s="172" t="n">
        <f aca="false">IF(N212="snížená",J212,0)</f>
        <v>0</v>
      </c>
      <c r="BG212" s="172" t="n">
        <f aca="false">IF(N212="zákl. přenesená",J212,0)</f>
        <v>0</v>
      </c>
      <c r="BH212" s="172" t="n">
        <f aca="false">IF(N212="sníž. přenesená",J212,0)</f>
        <v>0</v>
      </c>
      <c r="BI212" s="172" t="n">
        <f aca="false">IF(N212="nulová",J212,0)</f>
        <v>0</v>
      </c>
      <c r="BJ212" s="3" t="s">
        <v>135</v>
      </c>
      <c r="BK212" s="172" t="n">
        <f aca="false">ROUND(I212*H212,2)</f>
        <v>0</v>
      </c>
      <c r="BL212" s="3" t="s">
        <v>134</v>
      </c>
      <c r="BM212" s="171" t="s">
        <v>299</v>
      </c>
    </row>
    <row r="213" s="145" customFormat="true" ht="22.8" hidden="false" customHeight="true" outlineLevel="0" collapsed="false">
      <c r="B213" s="146"/>
      <c r="D213" s="147" t="s">
        <v>73</v>
      </c>
      <c r="E213" s="157" t="s">
        <v>300</v>
      </c>
      <c r="F213" s="157" t="s">
        <v>301</v>
      </c>
      <c r="I213" s="149"/>
      <c r="J213" s="158" t="n">
        <f aca="false">BK213</f>
        <v>0</v>
      </c>
      <c r="L213" s="146"/>
      <c r="M213" s="151"/>
      <c r="N213" s="152"/>
      <c r="O213" s="152"/>
      <c r="P213" s="153" t="n">
        <f aca="false">SUM(P214:P218)</f>
        <v>0</v>
      </c>
      <c r="Q213" s="152"/>
      <c r="R213" s="153" t="n">
        <f aca="false">SUM(R214:R218)</f>
        <v>0</v>
      </c>
      <c r="S213" s="152"/>
      <c r="T213" s="154" t="n">
        <f aca="false">SUM(T214:T218)</f>
        <v>0</v>
      </c>
      <c r="AR213" s="147" t="s">
        <v>79</v>
      </c>
      <c r="AT213" s="155" t="s">
        <v>73</v>
      </c>
      <c r="AU213" s="155" t="s">
        <v>79</v>
      </c>
      <c r="AY213" s="147" t="s">
        <v>126</v>
      </c>
      <c r="BK213" s="156" t="n">
        <f aca="false">SUM(BK214:BK218)</f>
        <v>0</v>
      </c>
    </row>
    <row r="214" s="27" customFormat="true" ht="24.15" hidden="false" customHeight="true" outlineLevel="0" collapsed="false">
      <c r="A214" s="22"/>
      <c r="B214" s="159"/>
      <c r="C214" s="160" t="s">
        <v>302</v>
      </c>
      <c r="D214" s="160" t="s">
        <v>129</v>
      </c>
      <c r="E214" s="161" t="s">
        <v>303</v>
      </c>
      <c r="F214" s="162" t="s">
        <v>304</v>
      </c>
      <c r="G214" s="163" t="s">
        <v>305</v>
      </c>
      <c r="H214" s="164" t="n">
        <v>5.334</v>
      </c>
      <c r="I214" s="165"/>
      <c r="J214" s="166" t="n">
        <f aca="false">ROUND(I214*H214,2)</f>
        <v>0</v>
      </c>
      <c r="K214" s="162" t="s">
        <v>133</v>
      </c>
      <c r="L214" s="23"/>
      <c r="M214" s="167"/>
      <c r="N214" s="168" t="s">
        <v>40</v>
      </c>
      <c r="O214" s="60"/>
      <c r="P214" s="169" t="n">
        <f aca="false">O214*H214</f>
        <v>0</v>
      </c>
      <c r="Q214" s="169" t="n">
        <v>0</v>
      </c>
      <c r="R214" s="169" t="n">
        <f aca="false">Q214*H214</f>
        <v>0</v>
      </c>
      <c r="S214" s="169" t="n">
        <v>0</v>
      </c>
      <c r="T214" s="170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1" t="s">
        <v>134</v>
      </c>
      <c r="AT214" s="171" t="s">
        <v>129</v>
      </c>
      <c r="AU214" s="171" t="s">
        <v>135</v>
      </c>
      <c r="AY214" s="3" t="s">
        <v>126</v>
      </c>
      <c r="BE214" s="172" t="n">
        <f aca="false">IF(N214="základní",J214,0)</f>
        <v>0</v>
      </c>
      <c r="BF214" s="172" t="n">
        <f aca="false">IF(N214="snížená",J214,0)</f>
        <v>0</v>
      </c>
      <c r="BG214" s="172" t="n">
        <f aca="false">IF(N214="zákl. přenesená",J214,0)</f>
        <v>0</v>
      </c>
      <c r="BH214" s="172" t="n">
        <f aca="false">IF(N214="sníž. přenesená",J214,0)</f>
        <v>0</v>
      </c>
      <c r="BI214" s="172" t="n">
        <f aca="false">IF(N214="nulová",J214,0)</f>
        <v>0</v>
      </c>
      <c r="BJ214" s="3" t="s">
        <v>135</v>
      </c>
      <c r="BK214" s="172" t="n">
        <f aca="false">ROUND(I214*H214,2)</f>
        <v>0</v>
      </c>
      <c r="BL214" s="3" t="s">
        <v>134</v>
      </c>
      <c r="BM214" s="171" t="s">
        <v>306</v>
      </c>
    </row>
    <row r="215" s="27" customFormat="true" ht="24.15" hidden="false" customHeight="true" outlineLevel="0" collapsed="false">
      <c r="A215" s="22"/>
      <c r="B215" s="159"/>
      <c r="C215" s="160" t="s">
        <v>307</v>
      </c>
      <c r="D215" s="160" t="s">
        <v>129</v>
      </c>
      <c r="E215" s="161" t="s">
        <v>308</v>
      </c>
      <c r="F215" s="162" t="s">
        <v>309</v>
      </c>
      <c r="G215" s="163" t="s">
        <v>305</v>
      </c>
      <c r="H215" s="164" t="n">
        <v>5.334</v>
      </c>
      <c r="I215" s="165"/>
      <c r="J215" s="166" t="n">
        <f aca="false">ROUND(I215*H215,2)</f>
        <v>0</v>
      </c>
      <c r="K215" s="162" t="s">
        <v>133</v>
      </c>
      <c r="L215" s="23"/>
      <c r="M215" s="167"/>
      <c r="N215" s="168" t="s">
        <v>40</v>
      </c>
      <c r="O215" s="60"/>
      <c r="P215" s="169" t="n">
        <f aca="false">O215*H215</f>
        <v>0</v>
      </c>
      <c r="Q215" s="169" t="n">
        <v>0</v>
      </c>
      <c r="R215" s="169" t="n">
        <f aca="false">Q215*H215</f>
        <v>0</v>
      </c>
      <c r="S215" s="169" t="n">
        <v>0</v>
      </c>
      <c r="T215" s="170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1" t="s">
        <v>134</v>
      </c>
      <c r="AT215" s="171" t="s">
        <v>129</v>
      </c>
      <c r="AU215" s="171" t="s">
        <v>135</v>
      </c>
      <c r="AY215" s="3" t="s">
        <v>126</v>
      </c>
      <c r="BE215" s="172" t="n">
        <f aca="false">IF(N215="základní",J215,0)</f>
        <v>0</v>
      </c>
      <c r="BF215" s="172" t="n">
        <f aca="false">IF(N215="snížená",J215,0)</f>
        <v>0</v>
      </c>
      <c r="BG215" s="172" t="n">
        <f aca="false">IF(N215="zákl. přenesená",J215,0)</f>
        <v>0</v>
      </c>
      <c r="BH215" s="172" t="n">
        <f aca="false">IF(N215="sníž. přenesená",J215,0)</f>
        <v>0</v>
      </c>
      <c r="BI215" s="172" t="n">
        <f aca="false">IF(N215="nulová",J215,0)</f>
        <v>0</v>
      </c>
      <c r="BJ215" s="3" t="s">
        <v>135</v>
      </c>
      <c r="BK215" s="172" t="n">
        <f aca="false">ROUND(I215*H215,2)</f>
        <v>0</v>
      </c>
      <c r="BL215" s="3" t="s">
        <v>134</v>
      </c>
      <c r="BM215" s="171" t="s">
        <v>310</v>
      </c>
    </row>
    <row r="216" s="27" customFormat="true" ht="24.15" hidden="false" customHeight="true" outlineLevel="0" collapsed="false">
      <c r="A216" s="22"/>
      <c r="B216" s="159"/>
      <c r="C216" s="160" t="s">
        <v>311</v>
      </c>
      <c r="D216" s="160" t="s">
        <v>129</v>
      </c>
      <c r="E216" s="161" t="s">
        <v>312</v>
      </c>
      <c r="F216" s="162" t="s">
        <v>313</v>
      </c>
      <c r="G216" s="163" t="s">
        <v>305</v>
      </c>
      <c r="H216" s="164" t="n">
        <v>74.676</v>
      </c>
      <c r="I216" s="165"/>
      <c r="J216" s="166" t="n">
        <f aca="false">ROUND(I216*H216,2)</f>
        <v>0</v>
      </c>
      <c r="K216" s="162" t="s">
        <v>133</v>
      </c>
      <c r="L216" s="23"/>
      <c r="M216" s="167"/>
      <c r="N216" s="168" t="s">
        <v>40</v>
      </c>
      <c r="O216" s="60"/>
      <c r="P216" s="169" t="n">
        <f aca="false">O216*H216</f>
        <v>0</v>
      </c>
      <c r="Q216" s="169" t="n">
        <v>0</v>
      </c>
      <c r="R216" s="169" t="n">
        <f aca="false">Q216*H216</f>
        <v>0</v>
      </c>
      <c r="S216" s="169" t="n">
        <v>0</v>
      </c>
      <c r="T216" s="170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1" t="s">
        <v>134</v>
      </c>
      <c r="AT216" s="171" t="s">
        <v>129</v>
      </c>
      <c r="AU216" s="171" t="s">
        <v>135</v>
      </c>
      <c r="AY216" s="3" t="s">
        <v>126</v>
      </c>
      <c r="BE216" s="172" t="n">
        <f aca="false">IF(N216="základní",J216,0)</f>
        <v>0</v>
      </c>
      <c r="BF216" s="172" t="n">
        <f aca="false">IF(N216="snížená",J216,0)</f>
        <v>0</v>
      </c>
      <c r="BG216" s="172" t="n">
        <f aca="false">IF(N216="zákl. přenesená",J216,0)</f>
        <v>0</v>
      </c>
      <c r="BH216" s="172" t="n">
        <f aca="false">IF(N216="sníž. přenesená",J216,0)</f>
        <v>0</v>
      </c>
      <c r="BI216" s="172" t="n">
        <f aca="false">IF(N216="nulová",J216,0)</f>
        <v>0</v>
      </c>
      <c r="BJ216" s="3" t="s">
        <v>135</v>
      </c>
      <c r="BK216" s="172" t="n">
        <f aca="false">ROUND(I216*H216,2)</f>
        <v>0</v>
      </c>
      <c r="BL216" s="3" t="s">
        <v>134</v>
      </c>
      <c r="BM216" s="171" t="s">
        <v>314</v>
      </c>
    </row>
    <row r="217" s="173" customFormat="true" ht="12.8" hidden="false" customHeight="false" outlineLevel="0" collapsed="false">
      <c r="B217" s="174"/>
      <c r="D217" s="175" t="s">
        <v>146</v>
      </c>
      <c r="F217" s="177" t="s">
        <v>315</v>
      </c>
      <c r="H217" s="178" t="n">
        <v>74.676</v>
      </c>
      <c r="I217" s="179"/>
      <c r="L217" s="174"/>
      <c r="M217" s="180"/>
      <c r="N217" s="181"/>
      <c r="O217" s="181"/>
      <c r="P217" s="181"/>
      <c r="Q217" s="181"/>
      <c r="R217" s="181"/>
      <c r="S217" s="181"/>
      <c r="T217" s="182"/>
      <c r="AT217" s="176" t="s">
        <v>146</v>
      </c>
      <c r="AU217" s="176" t="s">
        <v>135</v>
      </c>
      <c r="AV217" s="173" t="s">
        <v>135</v>
      </c>
      <c r="AW217" s="173" t="s">
        <v>2</v>
      </c>
      <c r="AX217" s="173" t="s">
        <v>79</v>
      </c>
      <c r="AY217" s="176" t="s">
        <v>126</v>
      </c>
    </row>
    <row r="218" s="27" customFormat="true" ht="24.15" hidden="false" customHeight="true" outlineLevel="0" collapsed="false">
      <c r="A218" s="22"/>
      <c r="B218" s="159"/>
      <c r="C218" s="160" t="s">
        <v>316</v>
      </c>
      <c r="D218" s="160" t="s">
        <v>129</v>
      </c>
      <c r="E218" s="161" t="s">
        <v>317</v>
      </c>
      <c r="F218" s="162" t="s">
        <v>318</v>
      </c>
      <c r="G218" s="163" t="s">
        <v>305</v>
      </c>
      <c r="H218" s="164" t="n">
        <v>5.313</v>
      </c>
      <c r="I218" s="165"/>
      <c r="J218" s="166" t="n">
        <f aca="false">ROUND(I218*H218,2)</f>
        <v>0</v>
      </c>
      <c r="K218" s="162" t="s">
        <v>133</v>
      </c>
      <c r="L218" s="23"/>
      <c r="M218" s="167"/>
      <c r="N218" s="168" t="s">
        <v>40</v>
      </c>
      <c r="O218" s="60"/>
      <c r="P218" s="169" t="n">
        <f aca="false">O218*H218</f>
        <v>0</v>
      </c>
      <c r="Q218" s="169" t="n">
        <v>0</v>
      </c>
      <c r="R218" s="169" t="n">
        <f aca="false">Q218*H218</f>
        <v>0</v>
      </c>
      <c r="S218" s="169" t="n">
        <v>0</v>
      </c>
      <c r="T218" s="170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1" t="s">
        <v>134</v>
      </c>
      <c r="AT218" s="171" t="s">
        <v>129</v>
      </c>
      <c r="AU218" s="171" t="s">
        <v>135</v>
      </c>
      <c r="AY218" s="3" t="s">
        <v>126</v>
      </c>
      <c r="BE218" s="172" t="n">
        <f aca="false">IF(N218="základní",J218,0)</f>
        <v>0</v>
      </c>
      <c r="BF218" s="172" t="n">
        <f aca="false">IF(N218="snížená",J218,0)</f>
        <v>0</v>
      </c>
      <c r="BG218" s="172" t="n">
        <f aca="false">IF(N218="zákl. přenesená",J218,0)</f>
        <v>0</v>
      </c>
      <c r="BH218" s="172" t="n">
        <f aca="false">IF(N218="sníž. přenesená",J218,0)</f>
        <v>0</v>
      </c>
      <c r="BI218" s="172" t="n">
        <f aca="false">IF(N218="nulová",J218,0)</f>
        <v>0</v>
      </c>
      <c r="BJ218" s="3" t="s">
        <v>135</v>
      </c>
      <c r="BK218" s="172" t="n">
        <f aca="false">ROUND(I218*H218,2)</f>
        <v>0</v>
      </c>
      <c r="BL218" s="3" t="s">
        <v>134</v>
      </c>
      <c r="BM218" s="171" t="s">
        <v>319</v>
      </c>
    </row>
    <row r="219" s="145" customFormat="true" ht="22.8" hidden="false" customHeight="true" outlineLevel="0" collapsed="false">
      <c r="B219" s="146"/>
      <c r="D219" s="147" t="s">
        <v>73</v>
      </c>
      <c r="E219" s="157" t="s">
        <v>320</v>
      </c>
      <c r="F219" s="157" t="s">
        <v>321</v>
      </c>
      <c r="I219" s="149"/>
      <c r="J219" s="158" t="n">
        <f aca="false">BK219</f>
        <v>0</v>
      </c>
      <c r="L219" s="146"/>
      <c r="M219" s="151"/>
      <c r="N219" s="152"/>
      <c r="O219" s="152"/>
      <c r="P219" s="153" t="n">
        <f aca="false">P220</f>
        <v>0</v>
      </c>
      <c r="Q219" s="152"/>
      <c r="R219" s="153" t="n">
        <f aca="false">R220</f>
        <v>0</v>
      </c>
      <c r="S219" s="152"/>
      <c r="T219" s="154" t="n">
        <f aca="false">T220</f>
        <v>0</v>
      </c>
      <c r="AR219" s="147" t="s">
        <v>79</v>
      </c>
      <c r="AT219" s="155" t="s">
        <v>73</v>
      </c>
      <c r="AU219" s="155" t="s">
        <v>79</v>
      </c>
      <c r="AY219" s="147" t="s">
        <v>126</v>
      </c>
      <c r="BK219" s="156" t="n">
        <f aca="false">BK220</f>
        <v>0</v>
      </c>
    </row>
    <row r="220" s="27" customFormat="true" ht="21.75" hidden="false" customHeight="true" outlineLevel="0" collapsed="false">
      <c r="A220" s="22"/>
      <c r="B220" s="159"/>
      <c r="C220" s="160" t="s">
        <v>322</v>
      </c>
      <c r="D220" s="160" t="s">
        <v>129</v>
      </c>
      <c r="E220" s="161" t="s">
        <v>323</v>
      </c>
      <c r="F220" s="162" t="s">
        <v>324</v>
      </c>
      <c r="G220" s="163" t="s">
        <v>305</v>
      </c>
      <c r="H220" s="164" t="n">
        <v>2.909</v>
      </c>
      <c r="I220" s="165"/>
      <c r="J220" s="166" t="n">
        <f aca="false">ROUND(I220*H220,2)</f>
        <v>0</v>
      </c>
      <c r="K220" s="162" t="s">
        <v>133</v>
      </c>
      <c r="L220" s="23"/>
      <c r="M220" s="167"/>
      <c r="N220" s="168" t="s">
        <v>40</v>
      </c>
      <c r="O220" s="60"/>
      <c r="P220" s="169" t="n">
        <f aca="false">O220*H220</f>
        <v>0</v>
      </c>
      <c r="Q220" s="169" t="n">
        <v>0</v>
      </c>
      <c r="R220" s="169" t="n">
        <f aca="false">Q220*H220</f>
        <v>0</v>
      </c>
      <c r="S220" s="169" t="n">
        <v>0</v>
      </c>
      <c r="T220" s="170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134</v>
      </c>
      <c r="AT220" s="171" t="s">
        <v>129</v>
      </c>
      <c r="AU220" s="171" t="s">
        <v>135</v>
      </c>
      <c r="AY220" s="3" t="s">
        <v>126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135</v>
      </c>
      <c r="BK220" s="172" t="n">
        <f aca="false">ROUND(I220*H220,2)</f>
        <v>0</v>
      </c>
      <c r="BL220" s="3" t="s">
        <v>134</v>
      </c>
      <c r="BM220" s="171" t="s">
        <v>325</v>
      </c>
    </row>
    <row r="221" s="145" customFormat="true" ht="25.9" hidden="false" customHeight="true" outlineLevel="0" collapsed="false">
      <c r="B221" s="146"/>
      <c r="D221" s="147" t="s">
        <v>73</v>
      </c>
      <c r="E221" s="148" t="s">
        <v>326</v>
      </c>
      <c r="F221" s="148" t="s">
        <v>327</v>
      </c>
      <c r="I221" s="149"/>
      <c r="J221" s="150" t="n">
        <f aca="false">BK221</f>
        <v>0</v>
      </c>
      <c r="L221" s="146"/>
      <c r="M221" s="151"/>
      <c r="N221" s="152"/>
      <c r="O221" s="152"/>
      <c r="P221" s="153" t="n">
        <f aca="false">P222+P225+P240+P243+P253+P272+P277+P287+P305+P326+P340+P346</f>
        <v>0</v>
      </c>
      <c r="Q221" s="152"/>
      <c r="R221" s="153" t="n">
        <f aca="false">R222+R225+R240+R243+R253+R272+R277+R287+R305+R326+R340+R346</f>
        <v>1.83553458</v>
      </c>
      <c r="S221" s="152"/>
      <c r="T221" s="154" t="n">
        <f aca="false">T222+T225+T240+T243+T253+T272+T277+T287+T305+T326+T340+T346</f>
        <v>0.63016392</v>
      </c>
      <c r="AR221" s="147" t="s">
        <v>135</v>
      </c>
      <c r="AT221" s="155" t="s">
        <v>73</v>
      </c>
      <c r="AU221" s="155" t="s">
        <v>74</v>
      </c>
      <c r="AY221" s="147" t="s">
        <v>126</v>
      </c>
      <c r="BK221" s="156" t="n">
        <f aca="false">BK222+BK225+BK240+BK243+BK253+BK272+BK277+BK287+BK305+BK326+BK340+BK346</f>
        <v>0</v>
      </c>
    </row>
    <row r="222" s="145" customFormat="true" ht="22.8" hidden="false" customHeight="true" outlineLevel="0" collapsed="false">
      <c r="B222" s="146"/>
      <c r="D222" s="147" t="s">
        <v>73</v>
      </c>
      <c r="E222" s="157" t="s">
        <v>328</v>
      </c>
      <c r="F222" s="157" t="s">
        <v>329</v>
      </c>
      <c r="I222" s="149"/>
      <c r="J222" s="158" t="n">
        <f aca="false">BK222</f>
        <v>0</v>
      </c>
      <c r="L222" s="146"/>
      <c r="M222" s="151"/>
      <c r="N222" s="152"/>
      <c r="O222" s="152"/>
      <c r="P222" s="153" t="n">
        <f aca="false">SUM(P223:P224)</f>
        <v>0</v>
      </c>
      <c r="Q222" s="152"/>
      <c r="R222" s="153" t="n">
        <f aca="false">SUM(R223:R224)</f>
        <v>0.00157</v>
      </c>
      <c r="S222" s="152"/>
      <c r="T222" s="154" t="n">
        <f aca="false">SUM(T223:T224)</f>
        <v>0</v>
      </c>
      <c r="AR222" s="147" t="s">
        <v>135</v>
      </c>
      <c r="AT222" s="155" t="s">
        <v>73</v>
      </c>
      <c r="AU222" s="155" t="s">
        <v>79</v>
      </c>
      <c r="AY222" s="147" t="s">
        <v>126</v>
      </c>
      <c r="BK222" s="156" t="n">
        <f aca="false">SUM(BK223:BK224)</f>
        <v>0</v>
      </c>
    </row>
    <row r="223" s="27" customFormat="true" ht="21.75" hidden="false" customHeight="true" outlineLevel="0" collapsed="false">
      <c r="A223" s="22"/>
      <c r="B223" s="159"/>
      <c r="C223" s="160" t="s">
        <v>330</v>
      </c>
      <c r="D223" s="160" t="s">
        <v>129</v>
      </c>
      <c r="E223" s="161" t="s">
        <v>331</v>
      </c>
      <c r="F223" s="162" t="s">
        <v>332</v>
      </c>
      <c r="G223" s="163" t="s">
        <v>202</v>
      </c>
      <c r="H223" s="164" t="n">
        <v>1</v>
      </c>
      <c r="I223" s="165"/>
      <c r="J223" s="166" t="n">
        <f aca="false">ROUND(I223*H223,2)</f>
        <v>0</v>
      </c>
      <c r="K223" s="162"/>
      <c r="L223" s="23"/>
      <c r="M223" s="167"/>
      <c r="N223" s="168" t="s">
        <v>40</v>
      </c>
      <c r="O223" s="60"/>
      <c r="P223" s="169" t="n">
        <f aca="false">O223*H223</f>
        <v>0</v>
      </c>
      <c r="Q223" s="169" t="n">
        <v>0.00157</v>
      </c>
      <c r="R223" s="169" t="n">
        <f aca="false">Q223*H223</f>
        <v>0.00157</v>
      </c>
      <c r="S223" s="169" t="n">
        <v>0</v>
      </c>
      <c r="T223" s="170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1" t="s">
        <v>210</v>
      </c>
      <c r="AT223" s="171" t="s">
        <v>129</v>
      </c>
      <c r="AU223" s="171" t="s">
        <v>135</v>
      </c>
      <c r="AY223" s="3" t="s">
        <v>126</v>
      </c>
      <c r="BE223" s="172" t="n">
        <f aca="false">IF(N223="základní",J223,0)</f>
        <v>0</v>
      </c>
      <c r="BF223" s="172" t="n">
        <f aca="false">IF(N223="snížená",J223,0)</f>
        <v>0</v>
      </c>
      <c r="BG223" s="172" t="n">
        <f aca="false">IF(N223="zákl. přenesená",J223,0)</f>
        <v>0</v>
      </c>
      <c r="BH223" s="172" t="n">
        <f aca="false">IF(N223="sníž. přenesená",J223,0)</f>
        <v>0</v>
      </c>
      <c r="BI223" s="172" t="n">
        <f aca="false">IF(N223="nulová",J223,0)</f>
        <v>0</v>
      </c>
      <c r="BJ223" s="3" t="s">
        <v>135</v>
      </c>
      <c r="BK223" s="172" t="n">
        <f aca="false">ROUND(I223*H223,2)</f>
        <v>0</v>
      </c>
      <c r="BL223" s="3" t="s">
        <v>210</v>
      </c>
      <c r="BM223" s="171" t="s">
        <v>333</v>
      </c>
    </row>
    <row r="224" s="27" customFormat="true" ht="24.15" hidden="false" customHeight="true" outlineLevel="0" collapsed="false">
      <c r="A224" s="22"/>
      <c r="B224" s="159"/>
      <c r="C224" s="160" t="s">
        <v>334</v>
      </c>
      <c r="D224" s="160" t="s">
        <v>129</v>
      </c>
      <c r="E224" s="161" t="s">
        <v>335</v>
      </c>
      <c r="F224" s="162" t="s">
        <v>336</v>
      </c>
      <c r="G224" s="163" t="s">
        <v>337</v>
      </c>
      <c r="H224" s="192"/>
      <c r="I224" s="165"/>
      <c r="J224" s="166" t="n">
        <f aca="false">ROUND(I224*H224,2)</f>
        <v>0</v>
      </c>
      <c r="K224" s="162" t="s">
        <v>133</v>
      </c>
      <c r="L224" s="23"/>
      <c r="M224" s="167"/>
      <c r="N224" s="168" t="s">
        <v>40</v>
      </c>
      <c r="O224" s="60"/>
      <c r="P224" s="169" t="n">
        <f aca="false">O224*H224</f>
        <v>0</v>
      </c>
      <c r="Q224" s="169" t="n">
        <v>0</v>
      </c>
      <c r="R224" s="169" t="n">
        <f aca="false">Q224*H224</f>
        <v>0</v>
      </c>
      <c r="S224" s="169" t="n">
        <v>0</v>
      </c>
      <c r="T224" s="170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210</v>
      </c>
      <c r="AT224" s="171" t="s">
        <v>129</v>
      </c>
      <c r="AU224" s="171" t="s">
        <v>135</v>
      </c>
      <c r="AY224" s="3" t="s">
        <v>126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135</v>
      </c>
      <c r="BK224" s="172" t="n">
        <f aca="false">ROUND(I224*H224,2)</f>
        <v>0</v>
      </c>
      <c r="BL224" s="3" t="s">
        <v>210</v>
      </c>
      <c r="BM224" s="171" t="s">
        <v>338</v>
      </c>
    </row>
    <row r="225" s="145" customFormat="true" ht="22.8" hidden="false" customHeight="true" outlineLevel="0" collapsed="false">
      <c r="B225" s="146"/>
      <c r="D225" s="147" t="s">
        <v>73</v>
      </c>
      <c r="E225" s="157" t="s">
        <v>339</v>
      </c>
      <c r="F225" s="157" t="s">
        <v>340</v>
      </c>
      <c r="I225" s="149"/>
      <c r="J225" s="158" t="n">
        <f aca="false">BK225</f>
        <v>0</v>
      </c>
      <c r="L225" s="146"/>
      <c r="M225" s="151"/>
      <c r="N225" s="152"/>
      <c r="O225" s="152"/>
      <c r="P225" s="153" t="n">
        <f aca="false">SUM(P226:P239)</f>
        <v>0</v>
      </c>
      <c r="Q225" s="152"/>
      <c r="R225" s="153" t="n">
        <f aca="false">SUM(R226:R239)</f>
        <v>0.06678</v>
      </c>
      <c r="S225" s="152"/>
      <c r="T225" s="154" t="n">
        <f aca="false">SUM(T226:T239)</f>
        <v>0.23304</v>
      </c>
      <c r="AR225" s="147" t="s">
        <v>135</v>
      </c>
      <c r="AT225" s="155" t="s">
        <v>73</v>
      </c>
      <c r="AU225" s="155" t="s">
        <v>79</v>
      </c>
      <c r="AY225" s="147" t="s">
        <v>126</v>
      </c>
      <c r="BK225" s="156" t="n">
        <f aca="false">SUM(BK226:BK239)</f>
        <v>0</v>
      </c>
    </row>
    <row r="226" s="27" customFormat="true" ht="16.5" hidden="false" customHeight="true" outlineLevel="0" collapsed="false">
      <c r="A226" s="22"/>
      <c r="B226" s="159"/>
      <c r="C226" s="160" t="s">
        <v>341</v>
      </c>
      <c r="D226" s="160" t="s">
        <v>129</v>
      </c>
      <c r="E226" s="161" t="s">
        <v>342</v>
      </c>
      <c r="F226" s="162" t="s">
        <v>343</v>
      </c>
      <c r="G226" s="163" t="s">
        <v>344</v>
      </c>
      <c r="H226" s="164" t="n">
        <v>1</v>
      </c>
      <c r="I226" s="165"/>
      <c r="J226" s="166" t="n">
        <f aca="false">ROUND(I226*H226,2)</f>
        <v>0</v>
      </c>
      <c r="K226" s="162" t="s">
        <v>133</v>
      </c>
      <c r="L226" s="23"/>
      <c r="M226" s="167"/>
      <c r="N226" s="168" t="s">
        <v>40</v>
      </c>
      <c r="O226" s="60"/>
      <c r="P226" s="169" t="n">
        <f aca="false">O226*H226</f>
        <v>0</v>
      </c>
      <c r="Q226" s="169" t="n">
        <v>0</v>
      </c>
      <c r="R226" s="169" t="n">
        <f aca="false">Q226*H226</f>
        <v>0</v>
      </c>
      <c r="S226" s="169" t="n">
        <v>0.0342</v>
      </c>
      <c r="T226" s="170" t="n">
        <f aca="false">S226*H226</f>
        <v>0.0342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1" t="s">
        <v>210</v>
      </c>
      <c r="AT226" s="171" t="s">
        <v>129</v>
      </c>
      <c r="AU226" s="171" t="s">
        <v>135</v>
      </c>
      <c r="AY226" s="3" t="s">
        <v>126</v>
      </c>
      <c r="BE226" s="172" t="n">
        <f aca="false">IF(N226="základní",J226,0)</f>
        <v>0</v>
      </c>
      <c r="BF226" s="172" t="n">
        <f aca="false">IF(N226="snížená",J226,0)</f>
        <v>0</v>
      </c>
      <c r="BG226" s="172" t="n">
        <f aca="false">IF(N226="zákl. přenesená",J226,0)</f>
        <v>0</v>
      </c>
      <c r="BH226" s="172" t="n">
        <f aca="false">IF(N226="sníž. přenesená",J226,0)</f>
        <v>0</v>
      </c>
      <c r="BI226" s="172" t="n">
        <f aca="false">IF(N226="nulová",J226,0)</f>
        <v>0</v>
      </c>
      <c r="BJ226" s="3" t="s">
        <v>135</v>
      </c>
      <c r="BK226" s="172" t="n">
        <f aca="false">ROUND(I226*H226,2)</f>
        <v>0</v>
      </c>
      <c r="BL226" s="3" t="s">
        <v>210</v>
      </c>
      <c r="BM226" s="171" t="s">
        <v>345</v>
      </c>
    </row>
    <row r="227" s="27" customFormat="true" ht="24.15" hidden="false" customHeight="true" outlineLevel="0" collapsed="false">
      <c r="A227" s="22"/>
      <c r="B227" s="159"/>
      <c r="C227" s="160" t="s">
        <v>346</v>
      </c>
      <c r="D227" s="160" t="s">
        <v>129</v>
      </c>
      <c r="E227" s="161" t="s">
        <v>347</v>
      </c>
      <c r="F227" s="162" t="s">
        <v>348</v>
      </c>
      <c r="G227" s="163" t="s">
        <v>344</v>
      </c>
      <c r="H227" s="164" t="n">
        <v>1</v>
      </c>
      <c r="I227" s="165"/>
      <c r="J227" s="166" t="n">
        <f aca="false">ROUND(I227*H227,2)</f>
        <v>0</v>
      </c>
      <c r="K227" s="162" t="s">
        <v>133</v>
      </c>
      <c r="L227" s="23"/>
      <c r="M227" s="167"/>
      <c r="N227" s="168" t="s">
        <v>40</v>
      </c>
      <c r="O227" s="60"/>
      <c r="P227" s="169" t="n">
        <f aca="false">O227*H227</f>
        <v>0</v>
      </c>
      <c r="Q227" s="169" t="n">
        <v>0.02894</v>
      </c>
      <c r="R227" s="169" t="n">
        <f aca="false">Q227*H227</f>
        <v>0.02894</v>
      </c>
      <c r="S227" s="169" t="n">
        <v>0</v>
      </c>
      <c r="T227" s="170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210</v>
      </c>
      <c r="AT227" s="171" t="s">
        <v>129</v>
      </c>
      <c r="AU227" s="171" t="s">
        <v>135</v>
      </c>
      <c r="AY227" s="3" t="s">
        <v>126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135</v>
      </c>
      <c r="BK227" s="172" t="n">
        <f aca="false">ROUND(I227*H227,2)</f>
        <v>0</v>
      </c>
      <c r="BL227" s="3" t="s">
        <v>210</v>
      </c>
      <c r="BM227" s="171" t="s">
        <v>349</v>
      </c>
    </row>
    <row r="228" s="27" customFormat="true" ht="16.5" hidden="false" customHeight="true" outlineLevel="0" collapsed="false">
      <c r="A228" s="22"/>
      <c r="B228" s="159"/>
      <c r="C228" s="160" t="s">
        <v>350</v>
      </c>
      <c r="D228" s="160" t="s">
        <v>129</v>
      </c>
      <c r="E228" s="161" t="s">
        <v>351</v>
      </c>
      <c r="F228" s="162" t="s">
        <v>352</v>
      </c>
      <c r="G228" s="163" t="s">
        <v>344</v>
      </c>
      <c r="H228" s="164" t="n">
        <v>1</v>
      </c>
      <c r="I228" s="165"/>
      <c r="J228" s="166" t="n">
        <f aca="false">ROUND(I228*H228,2)</f>
        <v>0</v>
      </c>
      <c r="K228" s="162" t="s">
        <v>133</v>
      </c>
      <c r="L228" s="23"/>
      <c r="M228" s="167"/>
      <c r="N228" s="168" t="s">
        <v>40</v>
      </c>
      <c r="O228" s="60"/>
      <c r="P228" s="169" t="n">
        <f aca="false">O228*H228</f>
        <v>0</v>
      </c>
      <c r="Q228" s="169" t="n">
        <v>0</v>
      </c>
      <c r="R228" s="169" t="n">
        <f aca="false">Q228*H228</f>
        <v>0</v>
      </c>
      <c r="S228" s="169" t="n">
        <v>0.01946</v>
      </c>
      <c r="T228" s="170" t="n">
        <f aca="false">S228*H228</f>
        <v>0.01946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210</v>
      </c>
      <c r="AT228" s="171" t="s">
        <v>129</v>
      </c>
      <c r="AU228" s="171" t="s">
        <v>135</v>
      </c>
      <c r="AY228" s="3" t="s">
        <v>126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135</v>
      </c>
      <c r="BK228" s="172" t="n">
        <f aca="false">ROUND(I228*H228,2)</f>
        <v>0</v>
      </c>
      <c r="BL228" s="3" t="s">
        <v>210</v>
      </c>
      <c r="BM228" s="171" t="s">
        <v>353</v>
      </c>
    </row>
    <row r="229" s="27" customFormat="true" ht="24.15" hidden="false" customHeight="true" outlineLevel="0" collapsed="false">
      <c r="A229" s="22"/>
      <c r="B229" s="159"/>
      <c r="C229" s="160" t="s">
        <v>354</v>
      </c>
      <c r="D229" s="160" t="s">
        <v>129</v>
      </c>
      <c r="E229" s="161" t="s">
        <v>355</v>
      </c>
      <c r="F229" s="162" t="s">
        <v>356</v>
      </c>
      <c r="G229" s="163" t="s">
        <v>344</v>
      </c>
      <c r="H229" s="164" t="n">
        <v>1</v>
      </c>
      <c r="I229" s="165"/>
      <c r="J229" s="166" t="n">
        <f aca="false">ROUND(I229*H229,2)</f>
        <v>0</v>
      </c>
      <c r="K229" s="162" t="s">
        <v>133</v>
      </c>
      <c r="L229" s="23"/>
      <c r="M229" s="167"/>
      <c r="N229" s="168" t="s">
        <v>40</v>
      </c>
      <c r="O229" s="60"/>
      <c r="P229" s="169" t="n">
        <f aca="false">O229*H229</f>
        <v>0</v>
      </c>
      <c r="Q229" s="169" t="n">
        <v>0.01647</v>
      </c>
      <c r="R229" s="169" t="n">
        <f aca="false">Q229*H229</f>
        <v>0.01647</v>
      </c>
      <c r="S229" s="169" t="n">
        <v>0</v>
      </c>
      <c r="T229" s="170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1" t="s">
        <v>210</v>
      </c>
      <c r="AT229" s="171" t="s">
        <v>129</v>
      </c>
      <c r="AU229" s="171" t="s">
        <v>135</v>
      </c>
      <c r="AY229" s="3" t="s">
        <v>126</v>
      </c>
      <c r="BE229" s="172" t="n">
        <f aca="false">IF(N229="základní",J229,0)</f>
        <v>0</v>
      </c>
      <c r="BF229" s="172" t="n">
        <f aca="false">IF(N229="snížená",J229,0)</f>
        <v>0</v>
      </c>
      <c r="BG229" s="172" t="n">
        <f aca="false">IF(N229="zákl. přenesená",J229,0)</f>
        <v>0</v>
      </c>
      <c r="BH229" s="172" t="n">
        <f aca="false">IF(N229="sníž. přenesená",J229,0)</f>
        <v>0</v>
      </c>
      <c r="BI229" s="172" t="n">
        <f aca="false">IF(N229="nulová",J229,0)</f>
        <v>0</v>
      </c>
      <c r="BJ229" s="3" t="s">
        <v>135</v>
      </c>
      <c r="BK229" s="172" t="n">
        <f aca="false">ROUND(I229*H229,2)</f>
        <v>0</v>
      </c>
      <c r="BL229" s="3" t="s">
        <v>210</v>
      </c>
      <c r="BM229" s="171" t="s">
        <v>357</v>
      </c>
    </row>
    <row r="230" s="27" customFormat="true" ht="16.5" hidden="false" customHeight="true" outlineLevel="0" collapsed="false">
      <c r="A230" s="22"/>
      <c r="B230" s="159"/>
      <c r="C230" s="160" t="s">
        <v>358</v>
      </c>
      <c r="D230" s="160" t="s">
        <v>129</v>
      </c>
      <c r="E230" s="161" t="s">
        <v>359</v>
      </c>
      <c r="F230" s="162" t="s">
        <v>360</v>
      </c>
      <c r="G230" s="163" t="s">
        <v>344</v>
      </c>
      <c r="H230" s="164" t="n">
        <v>1</v>
      </c>
      <c r="I230" s="165"/>
      <c r="J230" s="166" t="n">
        <f aca="false">ROUND(I230*H230,2)</f>
        <v>0</v>
      </c>
      <c r="K230" s="162" t="s">
        <v>133</v>
      </c>
      <c r="L230" s="23"/>
      <c r="M230" s="167"/>
      <c r="N230" s="168" t="s">
        <v>40</v>
      </c>
      <c r="O230" s="60"/>
      <c r="P230" s="169" t="n">
        <f aca="false">O230*H230</f>
        <v>0</v>
      </c>
      <c r="Q230" s="169" t="n">
        <v>0</v>
      </c>
      <c r="R230" s="169" t="n">
        <f aca="false">Q230*H230</f>
        <v>0</v>
      </c>
      <c r="S230" s="169" t="n">
        <v>0.0329</v>
      </c>
      <c r="T230" s="170" t="n">
        <f aca="false">S230*H230</f>
        <v>0.0329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1" t="s">
        <v>210</v>
      </c>
      <c r="AT230" s="171" t="s">
        <v>129</v>
      </c>
      <c r="AU230" s="171" t="s">
        <v>135</v>
      </c>
      <c r="AY230" s="3" t="s">
        <v>126</v>
      </c>
      <c r="BE230" s="172" t="n">
        <f aca="false">IF(N230="základní",J230,0)</f>
        <v>0</v>
      </c>
      <c r="BF230" s="172" t="n">
        <f aca="false">IF(N230="snížená",J230,0)</f>
        <v>0</v>
      </c>
      <c r="BG230" s="172" t="n">
        <f aca="false">IF(N230="zákl. přenesená",J230,0)</f>
        <v>0</v>
      </c>
      <c r="BH230" s="172" t="n">
        <f aca="false">IF(N230="sníž. přenesená",J230,0)</f>
        <v>0</v>
      </c>
      <c r="BI230" s="172" t="n">
        <f aca="false">IF(N230="nulová",J230,0)</f>
        <v>0</v>
      </c>
      <c r="BJ230" s="3" t="s">
        <v>135</v>
      </c>
      <c r="BK230" s="172" t="n">
        <f aca="false">ROUND(I230*H230,2)</f>
        <v>0</v>
      </c>
      <c r="BL230" s="3" t="s">
        <v>210</v>
      </c>
      <c r="BM230" s="171" t="s">
        <v>361</v>
      </c>
    </row>
    <row r="231" s="27" customFormat="true" ht="16.5" hidden="false" customHeight="true" outlineLevel="0" collapsed="false">
      <c r="A231" s="22"/>
      <c r="B231" s="159"/>
      <c r="C231" s="160" t="s">
        <v>362</v>
      </c>
      <c r="D231" s="160" t="s">
        <v>129</v>
      </c>
      <c r="E231" s="161" t="s">
        <v>363</v>
      </c>
      <c r="F231" s="162" t="s">
        <v>364</v>
      </c>
      <c r="G231" s="163" t="s">
        <v>344</v>
      </c>
      <c r="H231" s="164" t="n">
        <v>1</v>
      </c>
      <c r="I231" s="165"/>
      <c r="J231" s="166" t="n">
        <f aca="false">ROUND(I231*H231,2)</f>
        <v>0</v>
      </c>
      <c r="K231" s="162"/>
      <c r="L231" s="23"/>
      <c r="M231" s="167"/>
      <c r="N231" s="168" t="s">
        <v>40</v>
      </c>
      <c r="O231" s="60"/>
      <c r="P231" s="169" t="n">
        <f aca="false">O231*H231</f>
        <v>0</v>
      </c>
      <c r="Q231" s="169" t="n">
        <v>0.01757</v>
      </c>
      <c r="R231" s="169" t="n">
        <f aca="false">Q231*H231</f>
        <v>0.01757</v>
      </c>
      <c r="S231" s="169" t="n">
        <v>0</v>
      </c>
      <c r="T231" s="170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1" t="s">
        <v>210</v>
      </c>
      <c r="AT231" s="171" t="s">
        <v>129</v>
      </c>
      <c r="AU231" s="171" t="s">
        <v>135</v>
      </c>
      <c r="AY231" s="3" t="s">
        <v>126</v>
      </c>
      <c r="BE231" s="172" t="n">
        <f aca="false">IF(N231="základní",J231,0)</f>
        <v>0</v>
      </c>
      <c r="BF231" s="172" t="n">
        <f aca="false">IF(N231="snížená",J231,0)</f>
        <v>0</v>
      </c>
      <c r="BG231" s="172" t="n">
        <f aca="false">IF(N231="zákl. přenesená",J231,0)</f>
        <v>0</v>
      </c>
      <c r="BH231" s="172" t="n">
        <f aca="false">IF(N231="sníž. přenesená",J231,0)</f>
        <v>0</v>
      </c>
      <c r="BI231" s="172" t="n">
        <f aca="false">IF(N231="nulová",J231,0)</f>
        <v>0</v>
      </c>
      <c r="BJ231" s="3" t="s">
        <v>135</v>
      </c>
      <c r="BK231" s="172" t="n">
        <f aca="false">ROUND(I231*H231,2)</f>
        <v>0</v>
      </c>
      <c r="BL231" s="3" t="s">
        <v>210</v>
      </c>
      <c r="BM231" s="171" t="s">
        <v>365</v>
      </c>
    </row>
    <row r="232" s="27" customFormat="true" ht="24.15" hidden="false" customHeight="true" outlineLevel="0" collapsed="false">
      <c r="A232" s="22"/>
      <c r="B232" s="159"/>
      <c r="C232" s="160" t="s">
        <v>366</v>
      </c>
      <c r="D232" s="160" t="s">
        <v>129</v>
      </c>
      <c r="E232" s="161" t="s">
        <v>367</v>
      </c>
      <c r="F232" s="162" t="s">
        <v>368</v>
      </c>
      <c r="G232" s="163" t="s">
        <v>344</v>
      </c>
      <c r="H232" s="164" t="n">
        <v>1</v>
      </c>
      <c r="I232" s="165"/>
      <c r="J232" s="166" t="n">
        <f aca="false">ROUND(I232*H232,2)</f>
        <v>0</v>
      </c>
      <c r="K232" s="162" t="s">
        <v>133</v>
      </c>
      <c r="L232" s="23"/>
      <c r="M232" s="167"/>
      <c r="N232" s="168" t="s">
        <v>40</v>
      </c>
      <c r="O232" s="60"/>
      <c r="P232" s="169" t="n">
        <f aca="false">O232*H232</f>
        <v>0</v>
      </c>
      <c r="Q232" s="169" t="n">
        <v>0</v>
      </c>
      <c r="R232" s="169" t="n">
        <f aca="false">Q232*H232</f>
        <v>0</v>
      </c>
      <c r="S232" s="169" t="n">
        <v>0.0092</v>
      </c>
      <c r="T232" s="170" t="n">
        <f aca="false">S232*H232</f>
        <v>0.0092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1" t="s">
        <v>210</v>
      </c>
      <c r="AT232" s="171" t="s">
        <v>129</v>
      </c>
      <c r="AU232" s="171" t="s">
        <v>135</v>
      </c>
      <c r="AY232" s="3" t="s">
        <v>126</v>
      </c>
      <c r="BE232" s="172" t="n">
        <f aca="false">IF(N232="základní",J232,0)</f>
        <v>0</v>
      </c>
      <c r="BF232" s="172" t="n">
        <f aca="false">IF(N232="snížená",J232,0)</f>
        <v>0</v>
      </c>
      <c r="BG232" s="172" t="n">
        <f aca="false">IF(N232="zákl. přenesená",J232,0)</f>
        <v>0</v>
      </c>
      <c r="BH232" s="172" t="n">
        <f aca="false">IF(N232="sníž. přenesená",J232,0)</f>
        <v>0</v>
      </c>
      <c r="BI232" s="172" t="n">
        <f aca="false">IF(N232="nulová",J232,0)</f>
        <v>0</v>
      </c>
      <c r="BJ232" s="3" t="s">
        <v>135</v>
      </c>
      <c r="BK232" s="172" t="n">
        <f aca="false">ROUND(I232*H232,2)</f>
        <v>0</v>
      </c>
      <c r="BL232" s="3" t="s">
        <v>210</v>
      </c>
      <c r="BM232" s="171" t="s">
        <v>369</v>
      </c>
    </row>
    <row r="233" s="27" customFormat="true" ht="24.15" hidden="false" customHeight="true" outlineLevel="0" collapsed="false">
      <c r="A233" s="22"/>
      <c r="B233" s="159"/>
      <c r="C233" s="160" t="s">
        <v>370</v>
      </c>
      <c r="D233" s="160" t="s">
        <v>129</v>
      </c>
      <c r="E233" s="161" t="s">
        <v>371</v>
      </c>
      <c r="F233" s="162" t="s">
        <v>372</v>
      </c>
      <c r="G233" s="163" t="s">
        <v>344</v>
      </c>
      <c r="H233" s="164" t="n">
        <v>1</v>
      </c>
      <c r="I233" s="165"/>
      <c r="J233" s="166" t="n">
        <f aca="false">ROUND(I233*H233,2)</f>
        <v>0</v>
      </c>
      <c r="K233" s="162"/>
      <c r="L233" s="23"/>
      <c r="M233" s="167"/>
      <c r="N233" s="168" t="s">
        <v>40</v>
      </c>
      <c r="O233" s="60"/>
      <c r="P233" s="169" t="n">
        <f aca="false">O233*H233</f>
        <v>0</v>
      </c>
      <c r="Q233" s="169" t="n">
        <v>0</v>
      </c>
      <c r="R233" s="169" t="n">
        <f aca="false">Q233*H233</f>
        <v>0</v>
      </c>
      <c r="S233" s="169" t="n">
        <v>0.067</v>
      </c>
      <c r="T233" s="170" t="n">
        <f aca="false">S233*H233</f>
        <v>0.067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1" t="s">
        <v>210</v>
      </c>
      <c r="AT233" s="171" t="s">
        <v>129</v>
      </c>
      <c r="AU233" s="171" t="s">
        <v>135</v>
      </c>
      <c r="AY233" s="3" t="s">
        <v>126</v>
      </c>
      <c r="BE233" s="172" t="n">
        <f aca="false">IF(N233="základní",J233,0)</f>
        <v>0</v>
      </c>
      <c r="BF233" s="172" t="n">
        <f aca="false">IF(N233="snížená",J233,0)</f>
        <v>0</v>
      </c>
      <c r="BG233" s="172" t="n">
        <f aca="false">IF(N233="zákl. přenesená",J233,0)</f>
        <v>0</v>
      </c>
      <c r="BH233" s="172" t="n">
        <f aca="false">IF(N233="sníž. přenesená",J233,0)</f>
        <v>0</v>
      </c>
      <c r="BI233" s="172" t="n">
        <f aca="false">IF(N233="nulová",J233,0)</f>
        <v>0</v>
      </c>
      <c r="BJ233" s="3" t="s">
        <v>135</v>
      </c>
      <c r="BK233" s="172" t="n">
        <f aca="false">ROUND(I233*H233,2)</f>
        <v>0</v>
      </c>
      <c r="BL233" s="3" t="s">
        <v>210</v>
      </c>
      <c r="BM233" s="171" t="s">
        <v>373</v>
      </c>
    </row>
    <row r="234" s="27" customFormat="true" ht="16.5" hidden="false" customHeight="true" outlineLevel="0" collapsed="false">
      <c r="A234" s="22"/>
      <c r="B234" s="159"/>
      <c r="C234" s="160" t="s">
        <v>374</v>
      </c>
      <c r="D234" s="160" t="s">
        <v>129</v>
      </c>
      <c r="E234" s="161" t="s">
        <v>375</v>
      </c>
      <c r="F234" s="162" t="s">
        <v>376</v>
      </c>
      <c r="G234" s="163" t="s">
        <v>344</v>
      </c>
      <c r="H234" s="164" t="n">
        <v>1</v>
      </c>
      <c r="I234" s="165"/>
      <c r="J234" s="166" t="n">
        <f aca="false">ROUND(I234*H234,2)</f>
        <v>0</v>
      </c>
      <c r="K234" s="162"/>
      <c r="L234" s="23"/>
      <c r="M234" s="167"/>
      <c r="N234" s="168" t="s">
        <v>40</v>
      </c>
      <c r="O234" s="60"/>
      <c r="P234" s="169" t="n">
        <f aca="false">O234*H234</f>
        <v>0</v>
      </c>
      <c r="Q234" s="169" t="n">
        <v>0</v>
      </c>
      <c r="R234" s="169" t="n">
        <f aca="false">Q234*H234</f>
        <v>0</v>
      </c>
      <c r="S234" s="169" t="n">
        <v>0.067</v>
      </c>
      <c r="T234" s="170" t="n">
        <f aca="false">S234*H234</f>
        <v>0.067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1" t="s">
        <v>210</v>
      </c>
      <c r="AT234" s="171" t="s">
        <v>129</v>
      </c>
      <c r="AU234" s="171" t="s">
        <v>135</v>
      </c>
      <c r="AY234" s="3" t="s">
        <v>126</v>
      </c>
      <c r="BE234" s="172" t="n">
        <f aca="false">IF(N234="základní",J234,0)</f>
        <v>0</v>
      </c>
      <c r="BF234" s="172" t="n">
        <f aca="false">IF(N234="snížená",J234,0)</f>
        <v>0</v>
      </c>
      <c r="BG234" s="172" t="n">
        <f aca="false">IF(N234="zákl. přenesená",J234,0)</f>
        <v>0</v>
      </c>
      <c r="BH234" s="172" t="n">
        <f aca="false">IF(N234="sníž. přenesená",J234,0)</f>
        <v>0</v>
      </c>
      <c r="BI234" s="172" t="n">
        <f aca="false">IF(N234="nulová",J234,0)</f>
        <v>0</v>
      </c>
      <c r="BJ234" s="3" t="s">
        <v>135</v>
      </c>
      <c r="BK234" s="172" t="n">
        <f aca="false">ROUND(I234*H234,2)</f>
        <v>0</v>
      </c>
      <c r="BL234" s="3" t="s">
        <v>210</v>
      </c>
      <c r="BM234" s="171" t="s">
        <v>377</v>
      </c>
    </row>
    <row r="235" s="27" customFormat="true" ht="16.5" hidden="false" customHeight="true" outlineLevel="0" collapsed="false">
      <c r="A235" s="22"/>
      <c r="B235" s="159"/>
      <c r="C235" s="160" t="s">
        <v>378</v>
      </c>
      <c r="D235" s="160" t="s">
        <v>129</v>
      </c>
      <c r="E235" s="161" t="s">
        <v>379</v>
      </c>
      <c r="F235" s="162" t="s">
        <v>380</v>
      </c>
      <c r="G235" s="163" t="s">
        <v>344</v>
      </c>
      <c r="H235" s="164" t="n">
        <v>1</v>
      </c>
      <c r="I235" s="165"/>
      <c r="J235" s="166" t="n">
        <f aca="false">ROUND(I235*H235,2)</f>
        <v>0</v>
      </c>
      <c r="K235" s="162" t="s">
        <v>133</v>
      </c>
      <c r="L235" s="23"/>
      <c r="M235" s="167"/>
      <c r="N235" s="168" t="s">
        <v>40</v>
      </c>
      <c r="O235" s="60"/>
      <c r="P235" s="169" t="n">
        <f aca="false">O235*H235</f>
        <v>0</v>
      </c>
      <c r="Q235" s="169" t="n">
        <v>0</v>
      </c>
      <c r="R235" s="169" t="n">
        <f aca="false">Q235*H235</f>
        <v>0</v>
      </c>
      <c r="S235" s="169" t="n">
        <v>0.00156</v>
      </c>
      <c r="T235" s="170" t="n">
        <f aca="false">S235*H235</f>
        <v>0.00156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1" t="s">
        <v>210</v>
      </c>
      <c r="AT235" s="171" t="s">
        <v>129</v>
      </c>
      <c r="AU235" s="171" t="s">
        <v>135</v>
      </c>
      <c r="AY235" s="3" t="s">
        <v>126</v>
      </c>
      <c r="BE235" s="172" t="n">
        <f aca="false">IF(N235="základní",J235,0)</f>
        <v>0</v>
      </c>
      <c r="BF235" s="172" t="n">
        <f aca="false">IF(N235="snížená",J235,0)</f>
        <v>0</v>
      </c>
      <c r="BG235" s="172" t="n">
        <f aca="false">IF(N235="zákl. přenesená",J235,0)</f>
        <v>0</v>
      </c>
      <c r="BH235" s="172" t="n">
        <f aca="false">IF(N235="sníž. přenesená",J235,0)</f>
        <v>0</v>
      </c>
      <c r="BI235" s="172" t="n">
        <f aca="false">IF(N235="nulová",J235,0)</f>
        <v>0</v>
      </c>
      <c r="BJ235" s="3" t="s">
        <v>135</v>
      </c>
      <c r="BK235" s="172" t="n">
        <f aca="false">ROUND(I235*H235,2)</f>
        <v>0</v>
      </c>
      <c r="BL235" s="3" t="s">
        <v>210</v>
      </c>
      <c r="BM235" s="171" t="s">
        <v>381</v>
      </c>
    </row>
    <row r="236" s="27" customFormat="true" ht="16.5" hidden="false" customHeight="true" outlineLevel="0" collapsed="false">
      <c r="A236" s="22"/>
      <c r="B236" s="159"/>
      <c r="C236" s="160" t="s">
        <v>382</v>
      </c>
      <c r="D236" s="160" t="s">
        <v>129</v>
      </c>
      <c r="E236" s="161" t="s">
        <v>383</v>
      </c>
      <c r="F236" s="162" t="s">
        <v>384</v>
      </c>
      <c r="G236" s="163" t="s">
        <v>344</v>
      </c>
      <c r="H236" s="164" t="n">
        <v>2</v>
      </c>
      <c r="I236" s="165"/>
      <c r="J236" s="166" t="n">
        <f aca="false">ROUND(I236*H236,2)</f>
        <v>0</v>
      </c>
      <c r="K236" s="162" t="s">
        <v>133</v>
      </c>
      <c r="L236" s="23"/>
      <c r="M236" s="167"/>
      <c r="N236" s="168" t="s">
        <v>40</v>
      </c>
      <c r="O236" s="60"/>
      <c r="P236" s="169" t="n">
        <f aca="false">O236*H236</f>
        <v>0</v>
      </c>
      <c r="Q236" s="169" t="n">
        <v>0</v>
      </c>
      <c r="R236" s="169" t="n">
        <f aca="false">Q236*H236</f>
        <v>0</v>
      </c>
      <c r="S236" s="169" t="n">
        <v>0.00086</v>
      </c>
      <c r="T236" s="170" t="n">
        <f aca="false">S236*H236</f>
        <v>0.00172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1" t="s">
        <v>210</v>
      </c>
      <c r="AT236" s="171" t="s">
        <v>129</v>
      </c>
      <c r="AU236" s="171" t="s">
        <v>135</v>
      </c>
      <c r="AY236" s="3" t="s">
        <v>126</v>
      </c>
      <c r="BE236" s="172" t="n">
        <f aca="false">IF(N236="základní",J236,0)</f>
        <v>0</v>
      </c>
      <c r="BF236" s="172" t="n">
        <f aca="false">IF(N236="snížená",J236,0)</f>
        <v>0</v>
      </c>
      <c r="BG236" s="172" t="n">
        <f aca="false">IF(N236="zákl. přenesená",J236,0)</f>
        <v>0</v>
      </c>
      <c r="BH236" s="172" t="n">
        <f aca="false">IF(N236="sníž. přenesená",J236,0)</f>
        <v>0</v>
      </c>
      <c r="BI236" s="172" t="n">
        <f aca="false">IF(N236="nulová",J236,0)</f>
        <v>0</v>
      </c>
      <c r="BJ236" s="3" t="s">
        <v>135</v>
      </c>
      <c r="BK236" s="172" t="n">
        <f aca="false">ROUND(I236*H236,2)</f>
        <v>0</v>
      </c>
      <c r="BL236" s="3" t="s">
        <v>210</v>
      </c>
      <c r="BM236" s="171" t="s">
        <v>385</v>
      </c>
    </row>
    <row r="237" s="27" customFormat="true" ht="16.5" hidden="false" customHeight="true" outlineLevel="0" collapsed="false">
      <c r="A237" s="22"/>
      <c r="B237" s="159"/>
      <c r="C237" s="160" t="s">
        <v>386</v>
      </c>
      <c r="D237" s="160" t="s">
        <v>129</v>
      </c>
      <c r="E237" s="161" t="s">
        <v>387</v>
      </c>
      <c r="F237" s="162" t="s">
        <v>388</v>
      </c>
      <c r="G237" s="163" t="s">
        <v>344</v>
      </c>
      <c r="H237" s="164" t="n">
        <v>1</v>
      </c>
      <c r="I237" s="165"/>
      <c r="J237" s="166" t="n">
        <f aca="false">ROUND(I237*H237,2)</f>
        <v>0</v>
      </c>
      <c r="K237" s="162"/>
      <c r="L237" s="23"/>
      <c r="M237" s="167"/>
      <c r="N237" s="168" t="s">
        <v>40</v>
      </c>
      <c r="O237" s="60"/>
      <c r="P237" s="169" t="n">
        <f aca="false">O237*H237</f>
        <v>0</v>
      </c>
      <c r="Q237" s="169" t="n">
        <v>0.00184</v>
      </c>
      <c r="R237" s="169" t="n">
        <f aca="false">Q237*H237</f>
        <v>0.00184</v>
      </c>
      <c r="S237" s="169" t="n">
        <v>0</v>
      </c>
      <c r="T237" s="170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1" t="s">
        <v>210</v>
      </c>
      <c r="AT237" s="171" t="s">
        <v>129</v>
      </c>
      <c r="AU237" s="171" t="s">
        <v>135</v>
      </c>
      <c r="AY237" s="3" t="s">
        <v>126</v>
      </c>
      <c r="BE237" s="172" t="n">
        <f aca="false">IF(N237="základní",J237,0)</f>
        <v>0</v>
      </c>
      <c r="BF237" s="172" t="n">
        <f aca="false">IF(N237="snížená",J237,0)</f>
        <v>0</v>
      </c>
      <c r="BG237" s="172" t="n">
        <f aca="false">IF(N237="zákl. přenesená",J237,0)</f>
        <v>0</v>
      </c>
      <c r="BH237" s="172" t="n">
        <f aca="false">IF(N237="sníž. přenesená",J237,0)</f>
        <v>0</v>
      </c>
      <c r="BI237" s="172" t="n">
        <f aca="false">IF(N237="nulová",J237,0)</f>
        <v>0</v>
      </c>
      <c r="BJ237" s="3" t="s">
        <v>135</v>
      </c>
      <c r="BK237" s="172" t="n">
        <f aca="false">ROUND(I237*H237,2)</f>
        <v>0</v>
      </c>
      <c r="BL237" s="3" t="s">
        <v>210</v>
      </c>
      <c r="BM237" s="171" t="s">
        <v>389</v>
      </c>
    </row>
    <row r="238" s="27" customFormat="true" ht="24.15" hidden="false" customHeight="true" outlineLevel="0" collapsed="false">
      <c r="A238" s="22"/>
      <c r="B238" s="159"/>
      <c r="C238" s="160" t="s">
        <v>390</v>
      </c>
      <c r="D238" s="160" t="s">
        <v>129</v>
      </c>
      <c r="E238" s="161" t="s">
        <v>391</v>
      </c>
      <c r="F238" s="162" t="s">
        <v>392</v>
      </c>
      <c r="G238" s="163" t="s">
        <v>344</v>
      </c>
      <c r="H238" s="164" t="n">
        <v>1</v>
      </c>
      <c r="I238" s="165"/>
      <c r="J238" s="166" t="n">
        <f aca="false">ROUND(I238*H238,2)</f>
        <v>0</v>
      </c>
      <c r="K238" s="162" t="s">
        <v>133</v>
      </c>
      <c r="L238" s="23"/>
      <c r="M238" s="167"/>
      <c r="N238" s="168" t="s">
        <v>40</v>
      </c>
      <c r="O238" s="60"/>
      <c r="P238" s="169" t="n">
        <f aca="false">O238*H238</f>
        <v>0</v>
      </c>
      <c r="Q238" s="169" t="n">
        <v>0.00196</v>
      </c>
      <c r="R238" s="169" t="n">
        <f aca="false">Q238*H238</f>
        <v>0.00196</v>
      </c>
      <c r="S238" s="169" t="n">
        <v>0</v>
      </c>
      <c r="T238" s="170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1" t="s">
        <v>210</v>
      </c>
      <c r="AT238" s="171" t="s">
        <v>129</v>
      </c>
      <c r="AU238" s="171" t="s">
        <v>135</v>
      </c>
      <c r="AY238" s="3" t="s">
        <v>126</v>
      </c>
      <c r="BE238" s="172" t="n">
        <f aca="false">IF(N238="základní",J238,0)</f>
        <v>0</v>
      </c>
      <c r="BF238" s="172" t="n">
        <f aca="false">IF(N238="snížená",J238,0)</f>
        <v>0</v>
      </c>
      <c r="BG238" s="172" t="n">
        <f aca="false">IF(N238="zákl. přenesená",J238,0)</f>
        <v>0</v>
      </c>
      <c r="BH238" s="172" t="n">
        <f aca="false">IF(N238="sníž. přenesená",J238,0)</f>
        <v>0</v>
      </c>
      <c r="BI238" s="172" t="n">
        <f aca="false">IF(N238="nulová",J238,0)</f>
        <v>0</v>
      </c>
      <c r="BJ238" s="3" t="s">
        <v>135</v>
      </c>
      <c r="BK238" s="172" t="n">
        <f aca="false">ROUND(I238*H238,2)</f>
        <v>0</v>
      </c>
      <c r="BL238" s="3" t="s">
        <v>210</v>
      </c>
      <c r="BM238" s="171" t="s">
        <v>393</v>
      </c>
    </row>
    <row r="239" s="27" customFormat="true" ht="24.15" hidden="false" customHeight="true" outlineLevel="0" collapsed="false">
      <c r="A239" s="22"/>
      <c r="B239" s="159"/>
      <c r="C239" s="160" t="s">
        <v>394</v>
      </c>
      <c r="D239" s="160" t="s">
        <v>129</v>
      </c>
      <c r="E239" s="161" t="s">
        <v>395</v>
      </c>
      <c r="F239" s="162" t="s">
        <v>396</v>
      </c>
      <c r="G239" s="163" t="s">
        <v>337</v>
      </c>
      <c r="H239" s="192"/>
      <c r="I239" s="165"/>
      <c r="J239" s="166" t="n">
        <f aca="false">ROUND(I239*H239,2)</f>
        <v>0</v>
      </c>
      <c r="K239" s="162" t="s">
        <v>133</v>
      </c>
      <c r="L239" s="23"/>
      <c r="M239" s="167"/>
      <c r="N239" s="168" t="s">
        <v>40</v>
      </c>
      <c r="O239" s="60"/>
      <c r="P239" s="169" t="n">
        <f aca="false">O239*H239</f>
        <v>0</v>
      </c>
      <c r="Q239" s="169" t="n">
        <v>0</v>
      </c>
      <c r="R239" s="169" t="n">
        <f aca="false">Q239*H239</f>
        <v>0</v>
      </c>
      <c r="S239" s="169" t="n">
        <v>0</v>
      </c>
      <c r="T239" s="170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1" t="s">
        <v>210</v>
      </c>
      <c r="AT239" s="171" t="s">
        <v>129</v>
      </c>
      <c r="AU239" s="171" t="s">
        <v>135</v>
      </c>
      <c r="AY239" s="3" t="s">
        <v>126</v>
      </c>
      <c r="BE239" s="172" t="n">
        <f aca="false">IF(N239="základní",J239,0)</f>
        <v>0</v>
      </c>
      <c r="BF239" s="172" t="n">
        <f aca="false">IF(N239="snížená",J239,0)</f>
        <v>0</v>
      </c>
      <c r="BG239" s="172" t="n">
        <f aca="false">IF(N239="zákl. přenesená",J239,0)</f>
        <v>0</v>
      </c>
      <c r="BH239" s="172" t="n">
        <f aca="false">IF(N239="sníž. přenesená",J239,0)</f>
        <v>0</v>
      </c>
      <c r="BI239" s="172" t="n">
        <f aca="false">IF(N239="nulová",J239,0)</f>
        <v>0</v>
      </c>
      <c r="BJ239" s="3" t="s">
        <v>135</v>
      </c>
      <c r="BK239" s="172" t="n">
        <f aca="false">ROUND(I239*H239,2)</f>
        <v>0</v>
      </c>
      <c r="BL239" s="3" t="s">
        <v>210</v>
      </c>
      <c r="BM239" s="171" t="s">
        <v>397</v>
      </c>
    </row>
    <row r="240" s="145" customFormat="true" ht="22.8" hidden="false" customHeight="true" outlineLevel="0" collapsed="false">
      <c r="B240" s="146"/>
      <c r="D240" s="147" t="s">
        <v>73</v>
      </c>
      <c r="E240" s="157" t="s">
        <v>398</v>
      </c>
      <c r="F240" s="157" t="s">
        <v>399</v>
      </c>
      <c r="I240" s="149"/>
      <c r="J240" s="158" t="n">
        <f aca="false">BK240</f>
        <v>0</v>
      </c>
      <c r="L240" s="146"/>
      <c r="M240" s="151"/>
      <c r="N240" s="152"/>
      <c r="O240" s="152"/>
      <c r="P240" s="153" t="n">
        <f aca="false">SUM(P241:P242)</f>
        <v>0</v>
      </c>
      <c r="Q240" s="152"/>
      <c r="R240" s="153" t="n">
        <f aca="false">SUM(R241:R242)</f>
        <v>0.00056</v>
      </c>
      <c r="S240" s="152"/>
      <c r="T240" s="154" t="n">
        <f aca="false">SUM(T241:T242)</f>
        <v>0</v>
      </c>
      <c r="AR240" s="147" t="s">
        <v>135</v>
      </c>
      <c r="AT240" s="155" t="s">
        <v>73</v>
      </c>
      <c r="AU240" s="155" t="s">
        <v>79</v>
      </c>
      <c r="AY240" s="147" t="s">
        <v>126</v>
      </c>
      <c r="BK240" s="156" t="n">
        <f aca="false">SUM(BK241:BK242)</f>
        <v>0</v>
      </c>
    </row>
    <row r="241" s="27" customFormat="true" ht="16.5" hidden="false" customHeight="true" outlineLevel="0" collapsed="false">
      <c r="A241" s="22"/>
      <c r="B241" s="159"/>
      <c r="C241" s="160" t="s">
        <v>400</v>
      </c>
      <c r="D241" s="160" t="s">
        <v>129</v>
      </c>
      <c r="E241" s="161" t="s">
        <v>401</v>
      </c>
      <c r="F241" s="162" t="s">
        <v>402</v>
      </c>
      <c r="G241" s="163" t="s">
        <v>207</v>
      </c>
      <c r="H241" s="164" t="n">
        <v>4</v>
      </c>
      <c r="I241" s="165"/>
      <c r="J241" s="166" t="n">
        <f aca="false">ROUND(I241*H241,2)</f>
        <v>0</v>
      </c>
      <c r="K241" s="162"/>
      <c r="L241" s="23"/>
      <c r="M241" s="167"/>
      <c r="N241" s="168" t="s">
        <v>40</v>
      </c>
      <c r="O241" s="60"/>
      <c r="P241" s="169" t="n">
        <f aca="false">O241*H241</f>
        <v>0</v>
      </c>
      <c r="Q241" s="169" t="n">
        <v>0.00014</v>
      </c>
      <c r="R241" s="169" t="n">
        <f aca="false">Q241*H241</f>
        <v>0.00056</v>
      </c>
      <c r="S241" s="169" t="n">
        <v>0</v>
      </c>
      <c r="T241" s="170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1" t="s">
        <v>210</v>
      </c>
      <c r="AT241" s="171" t="s">
        <v>129</v>
      </c>
      <c r="AU241" s="171" t="s">
        <v>135</v>
      </c>
      <c r="AY241" s="3" t="s">
        <v>126</v>
      </c>
      <c r="BE241" s="172" t="n">
        <f aca="false">IF(N241="základní",J241,0)</f>
        <v>0</v>
      </c>
      <c r="BF241" s="172" t="n">
        <f aca="false">IF(N241="snížená",J241,0)</f>
        <v>0</v>
      </c>
      <c r="BG241" s="172" t="n">
        <f aca="false">IF(N241="zákl. přenesená",J241,0)</f>
        <v>0</v>
      </c>
      <c r="BH241" s="172" t="n">
        <f aca="false">IF(N241="sníž. přenesená",J241,0)</f>
        <v>0</v>
      </c>
      <c r="BI241" s="172" t="n">
        <f aca="false">IF(N241="nulová",J241,0)</f>
        <v>0</v>
      </c>
      <c r="BJ241" s="3" t="s">
        <v>135</v>
      </c>
      <c r="BK241" s="172" t="n">
        <f aca="false">ROUND(I241*H241,2)</f>
        <v>0</v>
      </c>
      <c r="BL241" s="3" t="s">
        <v>210</v>
      </c>
      <c r="BM241" s="171" t="s">
        <v>403</v>
      </c>
    </row>
    <row r="242" s="27" customFormat="true" ht="24.15" hidden="false" customHeight="true" outlineLevel="0" collapsed="false">
      <c r="A242" s="22"/>
      <c r="B242" s="159"/>
      <c r="C242" s="160" t="s">
        <v>404</v>
      </c>
      <c r="D242" s="160" t="s">
        <v>129</v>
      </c>
      <c r="E242" s="161" t="s">
        <v>405</v>
      </c>
      <c r="F242" s="162" t="s">
        <v>406</v>
      </c>
      <c r="G242" s="163" t="s">
        <v>337</v>
      </c>
      <c r="H242" s="192"/>
      <c r="I242" s="165"/>
      <c r="J242" s="166" t="n">
        <f aca="false">ROUND(I242*H242,2)</f>
        <v>0</v>
      </c>
      <c r="K242" s="162" t="s">
        <v>133</v>
      </c>
      <c r="L242" s="23"/>
      <c r="M242" s="167"/>
      <c r="N242" s="168" t="s">
        <v>40</v>
      </c>
      <c r="O242" s="60"/>
      <c r="P242" s="169" t="n">
        <f aca="false">O242*H242</f>
        <v>0</v>
      </c>
      <c r="Q242" s="169" t="n">
        <v>0</v>
      </c>
      <c r="R242" s="169" t="n">
        <f aca="false">Q242*H242</f>
        <v>0</v>
      </c>
      <c r="S242" s="169" t="n">
        <v>0</v>
      </c>
      <c r="T242" s="170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1" t="s">
        <v>210</v>
      </c>
      <c r="AT242" s="171" t="s">
        <v>129</v>
      </c>
      <c r="AU242" s="171" t="s">
        <v>135</v>
      </c>
      <c r="AY242" s="3" t="s">
        <v>126</v>
      </c>
      <c r="BE242" s="172" t="n">
        <f aca="false">IF(N242="základní",J242,0)</f>
        <v>0</v>
      </c>
      <c r="BF242" s="172" t="n">
        <f aca="false">IF(N242="snížená",J242,0)</f>
        <v>0</v>
      </c>
      <c r="BG242" s="172" t="n">
        <f aca="false">IF(N242="zákl. přenesená",J242,0)</f>
        <v>0</v>
      </c>
      <c r="BH242" s="172" t="n">
        <f aca="false">IF(N242="sníž. přenesená",J242,0)</f>
        <v>0</v>
      </c>
      <c r="BI242" s="172" t="n">
        <f aca="false">IF(N242="nulová",J242,0)</f>
        <v>0</v>
      </c>
      <c r="BJ242" s="3" t="s">
        <v>135</v>
      </c>
      <c r="BK242" s="172" t="n">
        <f aca="false">ROUND(I242*H242,2)</f>
        <v>0</v>
      </c>
      <c r="BL242" s="3" t="s">
        <v>210</v>
      </c>
      <c r="BM242" s="171" t="s">
        <v>407</v>
      </c>
    </row>
    <row r="243" s="145" customFormat="true" ht="22.8" hidden="false" customHeight="true" outlineLevel="0" collapsed="false">
      <c r="B243" s="146"/>
      <c r="D243" s="147" t="s">
        <v>73</v>
      </c>
      <c r="E243" s="157" t="s">
        <v>408</v>
      </c>
      <c r="F243" s="157" t="s">
        <v>409</v>
      </c>
      <c r="I243" s="149"/>
      <c r="J243" s="158" t="n">
        <f aca="false">BK243</f>
        <v>0</v>
      </c>
      <c r="L243" s="146"/>
      <c r="M243" s="151"/>
      <c r="N243" s="152"/>
      <c r="O243" s="152"/>
      <c r="P243" s="153" t="n">
        <f aca="false">SUM(P244:P252)</f>
        <v>0</v>
      </c>
      <c r="Q243" s="152"/>
      <c r="R243" s="153" t="n">
        <f aca="false">SUM(R244:R252)</f>
        <v>0.04318</v>
      </c>
      <c r="S243" s="152"/>
      <c r="T243" s="154" t="n">
        <f aca="false">SUM(T244:T252)</f>
        <v>0.135</v>
      </c>
      <c r="AR243" s="147" t="s">
        <v>135</v>
      </c>
      <c r="AT243" s="155" t="s">
        <v>73</v>
      </c>
      <c r="AU243" s="155" t="s">
        <v>79</v>
      </c>
      <c r="AY243" s="147" t="s">
        <v>126</v>
      </c>
      <c r="BK243" s="156" t="n">
        <f aca="false">SUM(BK244:BK252)</f>
        <v>0</v>
      </c>
    </row>
    <row r="244" s="27" customFormat="true" ht="24.15" hidden="false" customHeight="true" outlineLevel="0" collapsed="false">
      <c r="A244" s="22"/>
      <c r="B244" s="159"/>
      <c r="C244" s="160" t="s">
        <v>410</v>
      </c>
      <c r="D244" s="160" t="s">
        <v>129</v>
      </c>
      <c r="E244" s="161" t="s">
        <v>411</v>
      </c>
      <c r="F244" s="162" t="s">
        <v>412</v>
      </c>
      <c r="G244" s="163" t="s">
        <v>207</v>
      </c>
      <c r="H244" s="164" t="n">
        <v>1</v>
      </c>
      <c r="I244" s="165"/>
      <c r="J244" s="166" t="n">
        <f aca="false">ROUND(I244*H244,2)</f>
        <v>0</v>
      </c>
      <c r="K244" s="162"/>
      <c r="L244" s="23"/>
      <c r="M244" s="167"/>
      <c r="N244" s="168" t="s">
        <v>40</v>
      </c>
      <c r="O244" s="60"/>
      <c r="P244" s="169" t="n">
        <f aca="false">O244*H244</f>
        <v>0</v>
      </c>
      <c r="Q244" s="169" t="n">
        <v>0.04238</v>
      </c>
      <c r="R244" s="169" t="n">
        <f aca="false">Q244*H244</f>
        <v>0.04238</v>
      </c>
      <c r="S244" s="169" t="n">
        <v>0</v>
      </c>
      <c r="T244" s="170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1" t="s">
        <v>210</v>
      </c>
      <c r="AT244" s="171" t="s">
        <v>129</v>
      </c>
      <c r="AU244" s="171" t="s">
        <v>135</v>
      </c>
      <c r="AY244" s="3" t="s">
        <v>126</v>
      </c>
      <c r="BE244" s="172" t="n">
        <f aca="false">IF(N244="základní",J244,0)</f>
        <v>0</v>
      </c>
      <c r="BF244" s="172" t="n">
        <f aca="false">IF(N244="snížená",J244,0)</f>
        <v>0</v>
      </c>
      <c r="BG244" s="172" t="n">
        <f aca="false">IF(N244="zákl. přenesená",J244,0)</f>
        <v>0</v>
      </c>
      <c r="BH244" s="172" t="n">
        <f aca="false">IF(N244="sníž. přenesená",J244,0)</f>
        <v>0</v>
      </c>
      <c r="BI244" s="172" t="n">
        <f aca="false">IF(N244="nulová",J244,0)</f>
        <v>0</v>
      </c>
      <c r="BJ244" s="3" t="s">
        <v>135</v>
      </c>
      <c r="BK244" s="172" t="n">
        <f aca="false">ROUND(I244*H244,2)</f>
        <v>0</v>
      </c>
      <c r="BL244" s="3" t="s">
        <v>210</v>
      </c>
      <c r="BM244" s="171" t="s">
        <v>413</v>
      </c>
    </row>
    <row r="245" s="173" customFormat="true" ht="12.8" hidden="false" customHeight="false" outlineLevel="0" collapsed="false">
      <c r="B245" s="174"/>
      <c r="D245" s="175" t="s">
        <v>146</v>
      </c>
      <c r="E245" s="176"/>
      <c r="F245" s="177" t="s">
        <v>79</v>
      </c>
      <c r="H245" s="178" t="n">
        <v>1</v>
      </c>
      <c r="I245" s="179"/>
      <c r="L245" s="174"/>
      <c r="M245" s="180"/>
      <c r="N245" s="181"/>
      <c r="O245" s="181"/>
      <c r="P245" s="181"/>
      <c r="Q245" s="181"/>
      <c r="R245" s="181"/>
      <c r="S245" s="181"/>
      <c r="T245" s="182"/>
      <c r="AT245" s="176" t="s">
        <v>146</v>
      </c>
      <c r="AU245" s="176" t="s">
        <v>135</v>
      </c>
      <c r="AV245" s="173" t="s">
        <v>135</v>
      </c>
      <c r="AW245" s="173" t="s">
        <v>31</v>
      </c>
      <c r="AX245" s="173" t="s">
        <v>79</v>
      </c>
      <c r="AY245" s="176" t="s">
        <v>126</v>
      </c>
    </row>
    <row r="246" s="27" customFormat="true" ht="16.5" hidden="false" customHeight="true" outlineLevel="0" collapsed="false">
      <c r="A246" s="22"/>
      <c r="B246" s="159"/>
      <c r="C246" s="160" t="s">
        <v>414</v>
      </c>
      <c r="D246" s="160" t="s">
        <v>129</v>
      </c>
      <c r="E246" s="161" t="s">
        <v>415</v>
      </c>
      <c r="F246" s="162" t="s">
        <v>416</v>
      </c>
      <c r="G246" s="163" t="s">
        <v>207</v>
      </c>
      <c r="H246" s="164" t="n">
        <v>1</v>
      </c>
      <c r="I246" s="165"/>
      <c r="J246" s="166" t="n">
        <f aca="false">ROUND(I246*H246,2)</f>
        <v>0</v>
      </c>
      <c r="K246" s="162" t="s">
        <v>133</v>
      </c>
      <c r="L246" s="23"/>
      <c r="M246" s="167"/>
      <c r="N246" s="168" t="s">
        <v>40</v>
      </c>
      <c r="O246" s="60"/>
      <c r="P246" s="169" t="n">
        <f aca="false">O246*H246</f>
        <v>0</v>
      </c>
      <c r="Q246" s="169" t="n">
        <v>8E-005</v>
      </c>
      <c r="R246" s="169" t="n">
        <f aca="false">Q246*H246</f>
        <v>8E-005</v>
      </c>
      <c r="S246" s="169" t="n">
        <v>0.0135</v>
      </c>
      <c r="T246" s="170" t="n">
        <f aca="false">S246*H246</f>
        <v>0.0135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1" t="s">
        <v>210</v>
      </c>
      <c r="AT246" s="171" t="s">
        <v>129</v>
      </c>
      <c r="AU246" s="171" t="s">
        <v>135</v>
      </c>
      <c r="AY246" s="3" t="s">
        <v>126</v>
      </c>
      <c r="BE246" s="172" t="n">
        <f aca="false">IF(N246="základní",J246,0)</f>
        <v>0</v>
      </c>
      <c r="BF246" s="172" t="n">
        <f aca="false">IF(N246="snížená",J246,0)</f>
        <v>0</v>
      </c>
      <c r="BG246" s="172" t="n">
        <f aca="false">IF(N246="zákl. přenesená",J246,0)</f>
        <v>0</v>
      </c>
      <c r="BH246" s="172" t="n">
        <f aca="false">IF(N246="sníž. přenesená",J246,0)</f>
        <v>0</v>
      </c>
      <c r="BI246" s="172" t="n">
        <f aca="false">IF(N246="nulová",J246,0)</f>
        <v>0</v>
      </c>
      <c r="BJ246" s="3" t="s">
        <v>135</v>
      </c>
      <c r="BK246" s="172" t="n">
        <f aca="false">ROUND(I246*H246,2)</f>
        <v>0</v>
      </c>
      <c r="BL246" s="3" t="s">
        <v>210</v>
      </c>
      <c r="BM246" s="171" t="s">
        <v>417</v>
      </c>
    </row>
    <row r="247" s="27" customFormat="true" ht="21.75" hidden="false" customHeight="true" outlineLevel="0" collapsed="false">
      <c r="A247" s="22"/>
      <c r="B247" s="159"/>
      <c r="C247" s="160" t="s">
        <v>418</v>
      </c>
      <c r="D247" s="160" t="s">
        <v>129</v>
      </c>
      <c r="E247" s="161" t="s">
        <v>419</v>
      </c>
      <c r="F247" s="162" t="s">
        <v>420</v>
      </c>
      <c r="G247" s="163" t="s">
        <v>207</v>
      </c>
      <c r="H247" s="164" t="n">
        <v>4</v>
      </c>
      <c r="I247" s="165"/>
      <c r="J247" s="166" t="n">
        <f aca="false">ROUND(I247*H247,2)</f>
        <v>0</v>
      </c>
      <c r="K247" s="162" t="s">
        <v>133</v>
      </c>
      <c r="L247" s="23"/>
      <c r="M247" s="167"/>
      <c r="N247" s="168" t="s">
        <v>40</v>
      </c>
      <c r="O247" s="60"/>
      <c r="P247" s="169" t="n">
        <f aca="false">O247*H247</f>
        <v>0</v>
      </c>
      <c r="Q247" s="169" t="n">
        <v>8E-005</v>
      </c>
      <c r="R247" s="169" t="n">
        <f aca="false">Q247*H247</f>
        <v>0.00032</v>
      </c>
      <c r="S247" s="169" t="n">
        <v>0.0135</v>
      </c>
      <c r="T247" s="170" t="n">
        <f aca="false">S247*H247</f>
        <v>0.054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1" t="s">
        <v>210</v>
      </c>
      <c r="AT247" s="171" t="s">
        <v>129</v>
      </c>
      <c r="AU247" s="171" t="s">
        <v>135</v>
      </c>
      <c r="AY247" s="3" t="s">
        <v>126</v>
      </c>
      <c r="BE247" s="172" t="n">
        <f aca="false">IF(N247="základní",J247,0)</f>
        <v>0</v>
      </c>
      <c r="BF247" s="172" t="n">
        <f aca="false">IF(N247="snížená",J247,0)</f>
        <v>0</v>
      </c>
      <c r="BG247" s="172" t="n">
        <f aca="false">IF(N247="zákl. přenesená",J247,0)</f>
        <v>0</v>
      </c>
      <c r="BH247" s="172" t="n">
        <f aca="false">IF(N247="sníž. přenesená",J247,0)</f>
        <v>0</v>
      </c>
      <c r="BI247" s="172" t="n">
        <f aca="false">IF(N247="nulová",J247,0)</f>
        <v>0</v>
      </c>
      <c r="BJ247" s="3" t="s">
        <v>135</v>
      </c>
      <c r="BK247" s="172" t="n">
        <f aca="false">ROUND(I247*H247,2)</f>
        <v>0</v>
      </c>
      <c r="BL247" s="3" t="s">
        <v>210</v>
      </c>
      <c r="BM247" s="171" t="s">
        <v>421</v>
      </c>
    </row>
    <row r="248" s="27" customFormat="true" ht="16.5" hidden="false" customHeight="true" outlineLevel="0" collapsed="false">
      <c r="A248" s="22"/>
      <c r="B248" s="159"/>
      <c r="C248" s="160" t="s">
        <v>422</v>
      </c>
      <c r="D248" s="160" t="s">
        <v>129</v>
      </c>
      <c r="E248" s="161" t="s">
        <v>423</v>
      </c>
      <c r="F248" s="162" t="s">
        <v>424</v>
      </c>
      <c r="G248" s="163" t="s">
        <v>207</v>
      </c>
      <c r="H248" s="164" t="n">
        <v>5</v>
      </c>
      <c r="I248" s="165"/>
      <c r="J248" s="166" t="n">
        <f aca="false">ROUND(I248*H248,2)</f>
        <v>0</v>
      </c>
      <c r="K248" s="162"/>
      <c r="L248" s="23"/>
      <c r="M248" s="167"/>
      <c r="N248" s="168" t="s">
        <v>40</v>
      </c>
      <c r="O248" s="60"/>
      <c r="P248" s="169" t="n">
        <f aca="false">O248*H248</f>
        <v>0</v>
      </c>
      <c r="Q248" s="169" t="n">
        <v>8E-005</v>
      </c>
      <c r="R248" s="169" t="n">
        <f aca="false">Q248*H248</f>
        <v>0.0004</v>
      </c>
      <c r="S248" s="169" t="n">
        <v>0.0135</v>
      </c>
      <c r="T248" s="170" t="n">
        <f aca="false">S248*H248</f>
        <v>0.0675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1" t="s">
        <v>210</v>
      </c>
      <c r="AT248" s="171" t="s">
        <v>129</v>
      </c>
      <c r="AU248" s="171" t="s">
        <v>135</v>
      </c>
      <c r="AY248" s="3" t="s">
        <v>126</v>
      </c>
      <c r="BE248" s="172" t="n">
        <f aca="false">IF(N248="základní",J248,0)</f>
        <v>0</v>
      </c>
      <c r="BF248" s="172" t="n">
        <f aca="false">IF(N248="snížená",J248,0)</f>
        <v>0</v>
      </c>
      <c r="BG248" s="172" t="n">
        <f aca="false">IF(N248="zákl. přenesená",J248,0)</f>
        <v>0</v>
      </c>
      <c r="BH248" s="172" t="n">
        <f aca="false">IF(N248="sníž. přenesená",J248,0)</f>
        <v>0</v>
      </c>
      <c r="BI248" s="172" t="n">
        <f aca="false">IF(N248="nulová",J248,0)</f>
        <v>0</v>
      </c>
      <c r="BJ248" s="3" t="s">
        <v>135</v>
      </c>
      <c r="BK248" s="172" t="n">
        <f aca="false">ROUND(I248*H248,2)</f>
        <v>0</v>
      </c>
      <c r="BL248" s="3" t="s">
        <v>210</v>
      </c>
      <c r="BM248" s="171" t="s">
        <v>425</v>
      </c>
    </row>
    <row r="249" s="27" customFormat="true" ht="16.5" hidden="false" customHeight="true" outlineLevel="0" collapsed="false">
      <c r="A249" s="22"/>
      <c r="B249" s="159"/>
      <c r="C249" s="160" t="s">
        <v>426</v>
      </c>
      <c r="D249" s="160" t="s">
        <v>129</v>
      </c>
      <c r="E249" s="161" t="s">
        <v>427</v>
      </c>
      <c r="F249" s="162" t="s">
        <v>428</v>
      </c>
      <c r="G249" s="163" t="s">
        <v>207</v>
      </c>
      <c r="H249" s="164" t="n">
        <v>1</v>
      </c>
      <c r="I249" s="165"/>
      <c r="J249" s="166" t="n">
        <f aca="false">ROUND(I249*H249,2)</f>
        <v>0</v>
      </c>
      <c r="K249" s="162" t="s">
        <v>133</v>
      </c>
      <c r="L249" s="23"/>
      <c r="M249" s="167"/>
      <c r="N249" s="168" t="s">
        <v>40</v>
      </c>
      <c r="O249" s="60"/>
      <c r="P249" s="169" t="n">
        <f aca="false">O249*H249</f>
        <v>0</v>
      </c>
      <c r="Q249" s="169" t="n">
        <v>0</v>
      </c>
      <c r="R249" s="169" t="n">
        <f aca="false">Q249*H249</f>
        <v>0</v>
      </c>
      <c r="S249" s="169" t="n">
        <v>0</v>
      </c>
      <c r="T249" s="170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1" t="s">
        <v>210</v>
      </c>
      <c r="AT249" s="171" t="s">
        <v>129</v>
      </c>
      <c r="AU249" s="171" t="s">
        <v>135</v>
      </c>
      <c r="AY249" s="3" t="s">
        <v>126</v>
      </c>
      <c r="BE249" s="172" t="n">
        <f aca="false">IF(N249="základní",J249,0)</f>
        <v>0</v>
      </c>
      <c r="BF249" s="172" t="n">
        <f aca="false">IF(N249="snížená",J249,0)</f>
        <v>0</v>
      </c>
      <c r="BG249" s="172" t="n">
        <f aca="false">IF(N249="zákl. přenesená",J249,0)</f>
        <v>0</v>
      </c>
      <c r="BH249" s="172" t="n">
        <f aca="false">IF(N249="sníž. přenesená",J249,0)</f>
        <v>0</v>
      </c>
      <c r="BI249" s="172" t="n">
        <f aca="false">IF(N249="nulová",J249,0)</f>
        <v>0</v>
      </c>
      <c r="BJ249" s="3" t="s">
        <v>135</v>
      </c>
      <c r="BK249" s="172" t="n">
        <f aca="false">ROUND(I249*H249,2)</f>
        <v>0</v>
      </c>
      <c r="BL249" s="3" t="s">
        <v>210</v>
      </c>
      <c r="BM249" s="171" t="s">
        <v>429</v>
      </c>
    </row>
    <row r="250" s="27" customFormat="true" ht="16.5" hidden="false" customHeight="true" outlineLevel="0" collapsed="false">
      <c r="A250" s="22"/>
      <c r="B250" s="159"/>
      <c r="C250" s="160" t="s">
        <v>430</v>
      </c>
      <c r="D250" s="160" t="s">
        <v>129</v>
      </c>
      <c r="E250" s="161" t="s">
        <v>431</v>
      </c>
      <c r="F250" s="162" t="s">
        <v>432</v>
      </c>
      <c r="G250" s="163" t="s">
        <v>139</v>
      </c>
      <c r="H250" s="164" t="n">
        <v>30</v>
      </c>
      <c r="I250" s="165"/>
      <c r="J250" s="166" t="n">
        <f aca="false">ROUND(I250*H250,2)</f>
        <v>0</v>
      </c>
      <c r="K250" s="162" t="s">
        <v>133</v>
      </c>
      <c r="L250" s="23"/>
      <c r="M250" s="167"/>
      <c r="N250" s="168" t="s">
        <v>40</v>
      </c>
      <c r="O250" s="60"/>
      <c r="P250" s="169" t="n">
        <f aca="false">O250*H250</f>
        <v>0</v>
      </c>
      <c r="Q250" s="169" t="n">
        <v>0</v>
      </c>
      <c r="R250" s="169" t="n">
        <f aca="false">Q250*H250</f>
        <v>0</v>
      </c>
      <c r="S250" s="169" t="n">
        <v>0</v>
      </c>
      <c r="T250" s="170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1" t="s">
        <v>210</v>
      </c>
      <c r="AT250" s="171" t="s">
        <v>129</v>
      </c>
      <c r="AU250" s="171" t="s">
        <v>135</v>
      </c>
      <c r="AY250" s="3" t="s">
        <v>126</v>
      </c>
      <c r="BE250" s="172" t="n">
        <f aca="false">IF(N250="základní",J250,0)</f>
        <v>0</v>
      </c>
      <c r="BF250" s="172" t="n">
        <f aca="false">IF(N250="snížená",J250,0)</f>
        <v>0</v>
      </c>
      <c r="BG250" s="172" t="n">
        <f aca="false">IF(N250="zákl. přenesená",J250,0)</f>
        <v>0</v>
      </c>
      <c r="BH250" s="172" t="n">
        <f aca="false">IF(N250="sníž. přenesená",J250,0)</f>
        <v>0</v>
      </c>
      <c r="BI250" s="172" t="n">
        <f aca="false">IF(N250="nulová",J250,0)</f>
        <v>0</v>
      </c>
      <c r="BJ250" s="3" t="s">
        <v>135</v>
      </c>
      <c r="BK250" s="172" t="n">
        <f aca="false">ROUND(I250*H250,2)</f>
        <v>0</v>
      </c>
      <c r="BL250" s="3" t="s">
        <v>210</v>
      </c>
      <c r="BM250" s="171" t="s">
        <v>433</v>
      </c>
    </row>
    <row r="251" s="27" customFormat="true" ht="16.5" hidden="false" customHeight="true" outlineLevel="0" collapsed="false">
      <c r="A251" s="22"/>
      <c r="B251" s="159"/>
      <c r="C251" s="160" t="s">
        <v>434</v>
      </c>
      <c r="D251" s="160" t="s">
        <v>129</v>
      </c>
      <c r="E251" s="161" t="s">
        <v>435</v>
      </c>
      <c r="F251" s="162" t="s">
        <v>436</v>
      </c>
      <c r="G251" s="163" t="s">
        <v>139</v>
      </c>
      <c r="H251" s="164" t="n">
        <v>20</v>
      </c>
      <c r="I251" s="165"/>
      <c r="J251" s="166" t="n">
        <f aca="false">ROUND(I251*H251,2)</f>
        <v>0</v>
      </c>
      <c r="K251" s="162" t="s">
        <v>133</v>
      </c>
      <c r="L251" s="23"/>
      <c r="M251" s="167"/>
      <c r="N251" s="168" t="s">
        <v>40</v>
      </c>
      <c r="O251" s="60"/>
      <c r="P251" s="169" t="n">
        <f aca="false">O251*H251</f>
        <v>0</v>
      </c>
      <c r="Q251" s="169" t="n">
        <v>0</v>
      </c>
      <c r="R251" s="169" t="n">
        <f aca="false">Q251*H251</f>
        <v>0</v>
      </c>
      <c r="S251" s="169" t="n">
        <v>0</v>
      </c>
      <c r="T251" s="170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1" t="s">
        <v>210</v>
      </c>
      <c r="AT251" s="171" t="s">
        <v>129</v>
      </c>
      <c r="AU251" s="171" t="s">
        <v>135</v>
      </c>
      <c r="AY251" s="3" t="s">
        <v>126</v>
      </c>
      <c r="BE251" s="172" t="n">
        <f aca="false">IF(N251="základní",J251,0)</f>
        <v>0</v>
      </c>
      <c r="BF251" s="172" t="n">
        <f aca="false">IF(N251="snížená",J251,0)</f>
        <v>0</v>
      </c>
      <c r="BG251" s="172" t="n">
        <f aca="false">IF(N251="zákl. přenesená",J251,0)</f>
        <v>0</v>
      </c>
      <c r="BH251" s="172" t="n">
        <f aca="false">IF(N251="sníž. přenesená",J251,0)</f>
        <v>0</v>
      </c>
      <c r="BI251" s="172" t="n">
        <f aca="false">IF(N251="nulová",J251,0)</f>
        <v>0</v>
      </c>
      <c r="BJ251" s="3" t="s">
        <v>135</v>
      </c>
      <c r="BK251" s="172" t="n">
        <f aca="false">ROUND(I251*H251,2)</f>
        <v>0</v>
      </c>
      <c r="BL251" s="3" t="s">
        <v>210</v>
      </c>
      <c r="BM251" s="171" t="s">
        <v>437</v>
      </c>
    </row>
    <row r="252" s="27" customFormat="true" ht="24.15" hidden="false" customHeight="true" outlineLevel="0" collapsed="false">
      <c r="A252" s="22"/>
      <c r="B252" s="159"/>
      <c r="C252" s="160" t="s">
        <v>438</v>
      </c>
      <c r="D252" s="160" t="s">
        <v>129</v>
      </c>
      <c r="E252" s="161" t="s">
        <v>439</v>
      </c>
      <c r="F252" s="162" t="s">
        <v>440</v>
      </c>
      <c r="G252" s="163" t="s">
        <v>337</v>
      </c>
      <c r="H252" s="192"/>
      <c r="I252" s="165"/>
      <c r="J252" s="166" t="n">
        <f aca="false">ROUND(I252*H252,2)</f>
        <v>0</v>
      </c>
      <c r="K252" s="162" t="s">
        <v>133</v>
      </c>
      <c r="L252" s="23"/>
      <c r="M252" s="167"/>
      <c r="N252" s="168" t="s">
        <v>40</v>
      </c>
      <c r="O252" s="60"/>
      <c r="P252" s="169" t="n">
        <f aca="false">O252*H252</f>
        <v>0</v>
      </c>
      <c r="Q252" s="169" t="n">
        <v>0</v>
      </c>
      <c r="R252" s="169" t="n">
        <f aca="false">Q252*H252</f>
        <v>0</v>
      </c>
      <c r="S252" s="169" t="n">
        <v>0</v>
      </c>
      <c r="T252" s="170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1" t="s">
        <v>210</v>
      </c>
      <c r="AT252" s="171" t="s">
        <v>129</v>
      </c>
      <c r="AU252" s="171" t="s">
        <v>135</v>
      </c>
      <c r="AY252" s="3" t="s">
        <v>126</v>
      </c>
      <c r="BE252" s="172" t="n">
        <f aca="false">IF(N252="základní",J252,0)</f>
        <v>0</v>
      </c>
      <c r="BF252" s="172" t="n">
        <f aca="false">IF(N252="snížená",J252,0)</f>
        <v>0</v>
      </c>
      <c r="BG252" s="172" t="n">
        <f aca="false">IF(N252="zákl. přenesená",J252,0)</f>
        <v>0</v>
      </c>
      <c r="BH252" s="172" t="n">
        <f aca="false">IF(N252="sníž. přenesená",J252,0)</f>
        <v>0</v>
      </c>
      <c r="BI252" s="172" t="n">
        <f aca="false">IF(N252="nulová",J252,0)</f>
        <v>0</v>
      </c>
      <c r="BJ252" s="3" t="s">
        <v>135</v>
      </c>
      <c r="BK252" s="172" t="n">
        <f aca="false">ROUND(I252*H252,2)</f>
        <v>0</v>
      </c>
      <c r="BL252" s="3" t="s">
        <v>210</v>
      </c>
      <c r="BM252" s="171" t="s">
        <v>441</v>
      </c>
    </row>
    <row r="253" s="145" customFormat="true" ht="22.8" hidden="false" customHeight="true" outlineLevel="0" collapsed="false">
      <c r="B253" s="146"/>
      <c r="D253" s="147" t="s">
        <v>73</v>
      </c>
      <c r="E253" s="157" t="s">
        <v>442</v>
      </c>
      <c r="F253" s="157" t="s">
        <v>443</v>
      </c>
      <c r="I253" s="149"/>
      <c r="J253" s="158" t="n">
        <f aca="false">BK253</f>
        <v>0</v>
      </c>
      <c r="L253" s="146"/>
      <c r="M253" s="151"/>
      <c r="N253" s="152"/>
      <c r="O253" s="152"/>
      <c r="P253" s="153" t="n">
        <f aca="false">SUM(P254:P271)</f>
        <v>0</v>
      </c>
      <c r="Q253" s="152"/>
      <c r="R253" s="153" t="n">
        <f aca="false">SUM(R254:R271)</f>
        <v>0.00484</v>
      </c>
      <c r="S253" s="152"/>
      <c r="T253" s="154" t="n">
        <f aca="false">SUM(T254:T271)</f>
        <v>0.0072</v>
      </c>
      <c r="AR253" s="147" t="s">
        <v>135</v>
      </c>
      <c r="AT253" s="155" t="s">
        <v>73</v>
      </c>
      <c r="AU253" s="155" t="s">
        <v>79</v>
      </c>
      <c r="AY253" s="147" t="s">
        <v>126</v>
      </c>
      <c r="BK253" s="156" t="n">
        <f aca="false">SUM(BK254:BK271)</f>
        <v>0</v>
      </c>
    </row>
    <row r="254" s="27" customFormat="true" ht="21.75" hidden="false" customHeight="true" outlineLevel="0" collapsed="false">
      <c r="A254" s="22"/>
      <c r="B254" s="159"/>
      <c r="C254" s="160" t="s">
        <v>444</v>
      </c>
      <c r="D254" s="160" t="s">
        <v>129</v>
      </c>
      <c r="E254" s="161" t="s">
        <v>445</v>
      </c>
      <c r="F254" s="162" t="s">
        <v>446</v>
      </c>
      <c r="G254" s="163" t="s">
        <v>207</v>
      </c>
      <c r="H254" s="164" t="n">
        <v>4</v>
      </c>
      <c r="I254" s="165"/>
      <c r="J254" s="166" t="n">
        <f aca="false">ROUND(I254*H254,2)</f>
        <v>0</v>
      </c>
      <c r="K254" s="162" t="s">
        <v>133</v>
      </c>
      <c r="L254" s="23"/>
      <c r="M254" s="167"/>
      <c r="N254" s="168" t="s">
        <v>40</v>
      </c>
      <c r="O254" s="60"/>
      <c r="P254" s="169" t="n">
        <f aca="false">O254*H254</f>
        <v>0</v>
      </c>
      <c r="Q254" s="169" t="n">
        <v>0</v>
      </c>
      <c r="R254" s="169" t="n">
        <f aca="false">Q254*H254</f>
        <v>0</v>
      </c>
      <c r="S254" s="169" t="n">
        <v>0</v>
      </c>
      <c r="T254" s="170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1" t="s">
        <v>210</v>
      </c>
      <c r="AT254" s="171" t="s">
        <v>129</v>
      </c>
      <c r="AU254" s="171" t="s">
        <v>135</v>
      </c>
      <c r="AY254" s="3" t="s">
        <v>126</v>
      </c>
      <c r="BE254" s="172" t="n">
        <f aca="false">IF(N254="základní",J254,0)</f>
        <v>0</v>
      </c>
      <c r="BF254" s="172" t="n">
        <f aca="false">IF(N254="snížená",J254,0)</f>
        <v>0</v>
      </c>
      <c r="BG254" s="172" t="n">
        <f aca="false">IF(N254="zákl. přenesená",J254,0)</f>
        <v>0</v>
      </c>
      <c r="BH254" s="172" t="n">
        <f aca="false">IF(N254="sníž. přenesená",J254,0)</f>
        <v>0</v>
      </c>
      <c r="BI254" s="172" t="n">
        <f aca="false">IF(N254="nulová",J254,0)</f>
        <v>0</v>
      </c>
      <c r="BJ254" s="3" t="s">
        <v>135</v>
      </c>
      <c r="BK254" s="172" t="n">
        <f aca="false">ROUND(I254*H254,2)</f>
        <v>0</v>
      </c>
      <c r="BL254" s="3" t="s">
        <v>210</v>
      </c>
      <c r="BM254" s="171" t="s">
        <v>447</v>
      </c>
    </row>
    <row r="255" s="27" customFormat="true" ht="21.75" hidden="false" customHeight="true" outlineLevel="0" collapsed="false">
      <c r="A255" s="22"/>
      <c r="B255" s="159"/>
      <c r="C255" s="193" t="s">
        <v>448</v>
      </c>
      <c r="D255" s="193" t="s">
        <v>449</v>
      </c>
      <c r="E255" s="194" t="s">
        <v>450</v>
      </c>
      <c r="F255" s="195" t="s">
        <v>451</v>
      </c>
      <c r="G255" s="196" t="s">
        <v>207</v>
      </c>
      <c r="H255" s="197" t="n">
        <v>4</v>
      </c>
      <c r="I255" s="198"/>
      <c r="J255" s="199" t="n">
        <f aca="false">ROUND(I255*H255,2)</f>
        <v>0</v>
      </c>
      <c r="K255" s="162" t="s">
        <v>133</v>
      </c>
      <c r="L255" s="200"/>
      <c r="M255" s="201"/>
      <c r="N255" s="202" t="s">
        <v>40</v>
      </c>
      <c r="O255" s="60"/>
      <c r="P255" s="169" t="n">
        <f aca="false">O255*H255</f>
        <v>0</v>
      </c>
      <c r="Q255" s="169" t="n">
        <v>1E-005</v>
      </c>
      <c r="R255" s="169" t="n">
        <f aca="false">Q255*H255</f>
        <v>4E-005</v>
      </c>
      <c r="S255" s="169" t="n">
        <v>0</v>
      </c>
      <c r="T255" s="170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1" t="s">
        <v>277</v>
      </c>
      <c r="AT255" s="171" t="s">
        <v>449</v>
      </c>
      <c r="AU255" s="171" t="s">
        <v>135</v>
      </c>
      <c r="AY255" s="3" t="s">
        <v>126</v>
      </c>
      <c r="BE255" s="172" t="n">
        <f aca="false">IF(N255="základní",J255,0)</f>
        <v>0</v>
      </c>
      <c r="BF255" s="172" t="n">
        <f aca="false">IF(N255="snížená",J255,0)</f>
        <v>0</v>
      </c>
      <c r="BG255" s="172" t="n">
        <f aca="false">IF(N255="zákl. přenesená",J255,0)</f>
        <v>0</v>
      </c>
      <c r="BH255" s="172" t="n">
        <f aca="false">IF(N255="sníž. přenesená",J255,0)</f>
        <v>0</v>
      </c>
      <c r="BI255" s="172" t="n">
        <f aca="false">IF(N255="nulová",J255,0)</f>
        <v>0</v>
      </c>
      <c r="BJ255" s="3" t="s">
        <v>135</v>
      </c>
      <c r="BK255" s="172" t="n">
        <f aca="false">ROUND(I255*H255,2)</f>
        <v>0</v>
      </c>
      <c r="BL255" s="3" t="s">
        <v>210</v>
      </c>
      <c r="BM255" s="171" t="s">
        <v>452</v>
      </c>
    </row>
    <row r="256" s="27" customFormat="true" ht="16.5" hidden="false" customHeight="true" outlineLevel="0" collapsed="false">
      <c r="A256" s="22"/>
      <c r="B256" s="159"/>
      <c r="C256" s="193" t="s">
        <v>453</v>
      </c>
      <c r="D256" s="193" t="s">
        <v>449</v>
      </c>
      <c r="E256" s="194" t="s">
        <v>454</v>
      </c>
      <c r="F256" s="195" t="s">
        <v>455</v>
      </c>
      <c r="G256" s="196" t="s">
        <v>207</v>
      </c>
      <c r="H256" s="197" t="n">
        <v>4</v>
      </c>
      <c r="I256" s="198"/>
      <c r="J256" s="199" t="n">
        <f aca="false">ROUND(I256*H256,2)</f>
        <v>0</v>
      </c>
      <c r="K256" s="162" t="s">
        <v>133</v>
      </c>
      <c r="L256" s="200"/>
      <c r="M256" s="201"/>
      <c r="N256" s="202" t="s">
        <v>40</v>
      </c>
      <c r="O256" s="60"/>
      <c r="P256" s="169" t="n">
        <f aca="false">O256*H256</f>
        <v>0</v>
      </c>
      <c r="Q256" s="169" t="n">
        <v>0.0002</v>
      </c>
      <c r="R256" s="169" t="n">
        <f aca="false">Q256*H256</f>
        <v>0.0008</v>
      </c>
      <c r="S256" s="169" t="n">
        <v>0</v>
      </c>
      <c r="T256" s="170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1" t="s">
        <v>277</v>
      </c>
      <c r="AT256" s="171" t="s">
        <v>449</v>
      </c>
      <c r="AU256" s="171" t="s">
        <v>135</v>
      </c>
      <c r="AY256" s="3" t="s">
        <v>126</v>
      </c>
      <c r="BE256" s="172" t="n">
        <f aca="false">IF(N256="základní",J256,0)</f>
        <v>0</v>
      </c>
      <c r="BF256" s="172" t="n">
        <f aca="false">IF(N256="snížená",J256,0)</f>
        <v>0</v>
      </c>
      <c r="BG256" s="172" t="n">
        <f aca="false">IF(N256="zákl. přenesená",J256,0)</f>
        <v>0</v>
      </c>
      <c r="BH256" s="172" t="n">
        <f aca="false">IF(N256="sníž. přenesená",J256,0)</f>
        <v>0</v>
      </c>
      <c r="BI256" s="172" t="n">
        <f aca="false">IF(N256="nulová",J256,0)</f>
        <v>0</v>
      </c>
      <c r="BJ256" s="3" t="s">
        <v>135</v>
      </c>
      <c r="BK256" s="172" t="n">
        <f aca="false">ROUND(I256*H256,2)</f>
        <v>0</v>
      </c>
      <c r="BL256" s="3" t="s">
        <v>210</v>
      </c>
      <c r="BM256" s="171" t="s">
        <v>456</v>
      </c>
    </row>
    <row r="257" s="27" customFormat="true" ht="24.15" hidden="false" customHeight="true" outlineLevel="0" collapsed="false">
      <c r="A257" s="22"/>
      <c r="B257" s="159"/>
      <c r="C257" s="160" t="s">
        <v>457</v>
      </c>
      <c r="D257" s="160" t="s">
        <v>129</v>
      </c>
      <c r="E257" s="161" t="s">
        <v>458</v>
      </c>
      <c r="F257" s="162" t="s">
        <v>459</v>
      </c>
      <c r="G257" s="163" t="s">
        <v>207</v>
      </c>
      <c r="H257" s="164" t="n">
        <v>5</v>
      </c>
      <c r="I257" s="165"/>
      <c r="J257" s="166" t="n">
        <f aca="false">ROUND(I257*H257,2)</f>
        <v>0</v>
      </c>
      <c r="K257" s="162" t="s">
        <v>133</v>
      </c>
      <c r="L257" s="23"/>
      <c r="M257" s="167"/>
      <c r="N257" s="168" t="s">
        <v>40</v>
      </c>
      <c r="O257" s="60"/>
      <c r="P257" s="169" t="n">
        <f aca="false">O257*H257</f>
        <v>0</v>
      </c>
      <c r="Q257" s="169" t="n">
        <v>0</v>
      </c>
      <c r="R257" s="169" t="n">
        <f aca="false">Q257*H257</f>
        <v>0</v>
      </c>
      <c r="S257" s="169" t="n">
        <v>0</v>
      </c>
      <c r="T257" s="170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1" t="s">
        <v>210</v>
      </c>
      <c r="AT257" s="171" t="s">
        <v>129</v>
      </c>
      <c r="AU257" s="171" t="s">
        <v>135</v>
      </c>
      <c r="AY257" s="3" t="s">
        <v>126</v>
      </c>
      <c r="BE257" s="172" t="n">
        <f aca="false">IF(N257="základní",J257,0)</f>
        <v>0</v>
      </c>
      <c r="BF257" s="172" t="n">
        <f aca="false">IF(N257="snížená",J257,0)</f>
        <v>0</v>
      </c>
      <c r="BG257" s="172" t="n">
        <f aca="false">IF(N257="zákl. přenesená",J257,0)</f>
        <v>0</v>
      </c>
      <c r="BH257" s="172" t="n">
        <f aca="false">IF(N257="sníž. přenesená",J257,0)</f>
        <v>0</v>
      </c>
      <c r="BI257" s="172" t="n">
        <f aca="false">IF(N257="nulová",J257,0)</f>
        <v>0</v>
      </c>
      <c r="BJ257" s="3" t="s">
        <v>135</v>
      </c>
      <c r="BK257" s="172" t="n">
        <f aca="false">ROUND(I257*H257,2)</f>
        <v>0</v>
      </c>
      <c r="BL257" s="3" t="s">
        <v>210</v>
      </c>
      <c r="BM257" s="171" t="s">
        <v>460</v>
      </c>
    </row>
    <row r="258" s="27" customFormat="true" ht="24.15" hidden="false" customHeight="true" outlineLevel="0" collapsed="false">
      <c r="A258" s="22"/>
      <c r="B258" s="159"/>
      <c r="C258" s="193" t="s">
        <v>461</v>
      </c>
      <c r="D258" s="193" t="s">
        <v>449</v>
      </c>
      <c r="E258" s="194" t="s">
        <v>462</v>
      </c>
      <c r="F258" s="195" t="s">
        <v>463</v>
      </c>
      <c r="G258" s="196" t="s">
        <v>207</v>
      </c>
      <c r="H258" s="197" t="n">
        <v>3</v>
      </c>
      <c r="I258" s="198"/>
      <c r="J258" s="199" t="n">
        <f aca="false">ROUND(I258*H258,2)</f>
        <v>0</v>
      </c>
      <c r="K258" s="195"/>
      <c r="L258" s="200"/>
      <c r="M258" s="201"/>
      <c r="N258" s="202" t="s">
        <v>40</v>
      </c>
      <c r="O258" s="60"/>
      <c r="P258" s="169" t="n">
        <f aca="false">O258*H258</f>
        <v>0</v>
      </c>
      <c r="Q258" s="169" t="n">
        <v>0.0008</v>
      </c>
      <c r="R258" s="169" t="n">
        <f aca="false">Q258*H258</f>
        <v>0.0024</v>
      </c>
      <c r="S258" s="169" t="n">
        <v>0</v>
      </c>
      <c r="T258" s="170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1" t="s">
        <v>277</v>
      </c>
      <c r="AT258" s="171" t="s">
        <v>449</v>
      </c>
      <c r="AU258" s="171" t="s">
        <v>135</v>
      </c>
      <c r="AY258" s="3" t="s">
        <v>126</v>
      </c>
      <c r="BE258" s="172" t="n">
        <f aca="false">IF(N258="základní",J258,0)</f>
        <v>0</v>
      </c>
      <c r="BF258" s="172" t="n">
        <f aca="false">IF(N258="snížená",J258,0)</f>
        <v>0</v>
      </c>
      <c r="BG258" s="172" t="n">
        <f aca="false">IF(N258="zákl. přenesená",J258,0)</f>
        <v>0</v>
      </c>
      <c r="BH258" s="172" t="n">
        <f aca="false">IF(N258="sníž. přenesená",J258,0)</f>
        <v>0</v>
      </c>
      <c r="BI258" s="172" t="n">
        <f aca="false">IF(N258="nulová",J258,0)</f>
        <v>0</v>
      </c>
      <c r="BJ258" s="3" t="s">
        <v>135</v>
      </c>
      <c r="BK258" s="172" t="n">
        <f aca="false">ROUND(I258*H258,2)</f>
        <v>0</v>
      </c>
      <c r="BL258" s="3" t="s">
        <v>210</v>
      </c>
      <c r="BM258" s="171" t="s">
        <v>464</v>
      </c>
    </row>
    <row r="259" s="27" customFormat="true" ht="33" hidden="false" customHeight="true" outlineLevel="0" collapsed="false">
      <c r="A259" s="22"/>
      <c r="B259" s="159"/>
      <c r="C259" s="193" t="s">
        <v>465</v>
      </c>
      <c r="D259" s="193" t="s">
        <v>449</v>
      </c>
      <c r="E259" s="194" t="s">
        <v>466</v>
      </c>
      <c r="F259" s="195" t="s">
        <v>467</v>
      </c>
      <c r="G259" s="196" t="s">
        <v>207</v>
      </c>
      <c r="H259" s="197" t="n">
        <v>2</v>
      </c>
      <c r="I259" s="198"/>
      <c r="J259" s="199" t="n">
        <f aca="false">ROUND(I259*H259,2)</f>
        <v>0</v>
      </c>
      <c r="K259" s="195"/>
      <c r="L259" s="200"/>
      <c r="M259" s="201"/>
      <c r="N259" s="202" t="s">
        <v>40</v>
      </c>
      <c r="O259" s="60"/>
      <c r="P259" s="169" t="n">
        <f aca="false">O259*H259</f>
        <v>0</v>
      </c>
      <c r="Q259" s="169" t="n">
        <v>0.0008</v>
      </c>
      <c r="R259" s="169" t="n">
        <f aca="false">Q259*H259</f>
        <v>0.0016</v>
      </c>
      <c r="S259" s="169" t="n">
        <v>0</v>
      </c>
      <c r="T259" s="170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1" t="s">
        <v>277</v>
      </c>
      <c r="AT259" s="171" t="s">
        <v>449</v>
      </c>
      <c r="AU259" s="171" t="s">
        <v>135</v>
      </c>
      <c r="AY259" s="3" t="s">
        <v>126</v>
      </c>
      <c r="BE259" s="172" t="n">
        <f aca="false">IF(N259="základní",J259,0)</f>
        <v>0</v>
      </c>
      <c r="BF259" s="172" t="n">
        <f aca="false">IF(N259="snížená",J259,0)</f>
        <v>0</v>
      </c>
      <c r="BG259" s="172" t="n">
        <f aca="false">IF(N259="zákl. přenesená",J259,0)</f>
        <v>0</v>
      </c>
      <c r="BH259" s="172" t="n">
        <f aca="false">IF(N259="sníž. přenesená",J259,0)</f>
        <v>0</v>
      </c>
      <c r="BI259" s="172" t="n">
        <f aca="false">IF(N259="nulová",J259,0)</f>
        <v>0</v>
      </c>
      <c r="BJ259" s="3" t="s">
        <v>135</v>
      </c>
      <c r="BK259" s="172" t="n">
        <f aca="false">ROUND(I259*H259,2)</f>
        <v>0</v>
      </c>
      <c r="BL259" s="3" t="s">
        <v>210</v>
      </c>
      <c r="BM259" s="171" t="s">
        <v>468</v>
      </c>
    </row>
    <row r="260" s="27" customFormat="true" ht="37.8" hidden="false" customHeight="true" outlineLevel="0" collapsed="false">
      <c r="A260" s="22"/>
      <c r="B260" s="159"/>
      <c r="C260" s="160" t="s">
        <v>469</v>
      </c>
      <c r="D260" s="160" t="s">
        <v>129</v>
      </c>
      <c r="E260" s="161" t="s">
        <v>470</v>
      </c>
      <c r="F260" s="162" t="s">
        <v>471</v>
      </c>
      <c r="G260" s="163" t="s">
        <v>207</v>
      </c>
      <c r="H260" s="164" t="n">
        <v>9</v>
      </c>
      <c r="I260" s="165"/>
      <c r="J260" s="166" t="n">
        <f aca="false">ROUND(I260*H260,2)</f>
        <v>0</v>
      </c>
      <c r="K260" s="162" t="s">
        <v>133</v>
      </c>
      <c r="L260" s="23"/>
      <c r="M260" s="167"/>
      <c r="N260" s="168" t="s">
        <v>40</v>
      </c>
      <c r="O260" s="60"/>
      <c r="P260" s="169" t="n">
        <f aca="false">O260*H260</f>
        <v>0</v>
      </c>
      <c r="Q260" s="169" t="n">
        <v>0</v>
      </c>
      <c r="R260" s="169" t="n">
        <f aca="false">Q260*H260</f>
        <v>0</v>
      </c>
      <c r="S260" s="169" t="n">
        <v>0.0008</v>
      </c>
      <c r="T260" s="170" t="n">
        <f aca="false">S260*H260</f>
        <v>0.0072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1" t="s">
        <v>210</v>
      </c>
      <c r="AT260" s="171" t="s">
        <v>129</v>
      </c>
      <c r="AU260" s="171" t="s">
        <v>135</v>
      </c>
      <c r="AY260" s="3" t="s">
        <v>126</v>
      </c>
      <c r="BE260" s="172" t="n">
        <f aca="false">IF(N260="základní",J260,0)</f>
        <v>0</v>
      </c>
      <c r="BF260" s="172" t="n">
        <f aca="false">IF(N260="snížená",J260,0)</f>
        <v>0</v>
      </c>
      <c r="BG260" s="172" t="n">
        <f aca="false">IF(N260="zákl. přenesená",J260,0)</f>
        <v>0</v>
      </c>
      <c r="BH260" s="172" t="n">
        <f aca="false">IF(N260="sníž. přenesená",J260,0)</f>
        <v>0</v>
      </c>
      <c r="BI260" s="172" t="n">
        <f aca="false">IF(N260="nulová",J260,0)</f>
        <v>0</v>
      </c>
      <c r="BJ260" s="3" t="s">
        <v>135</v>
      </c>
      <c r="BK260" s="172" t="n">
        <f aca="false">ROUND(I260*H260,2)</f>
        <v>0</v>
      </c>
      <c r="BL260" s="3" t="s">
        <v>210</v>
      </c>
      <c r="BM260" s="171" t="s">
        <v>472</v>
      </c>
    </row>
    <row r="261" s="27" customFormat="true" ht="24.15" hidden="false" customHeight="true" outlineLevel="0" collapsed="false">
      <c r="A261" s="22"/>
      <c r="B261" s="159"/>
      <c r="C261" s="160" t="s">
        <v>473</v>
      </c>
      <c r="D261" s="160" t="s">
        <v>129</v>
      </c>
      <c r="E261" s="161" t="s">
        <v>474</v>
      </c>
      <c r="F261" s="162" t="s">
        <v>475</v>
      </c>
      <c r="G261" s="163" t="s">
        <v>207</v>
      </c>
      <c r="H261" s="164" t="n">
        <v>1</v>
      </c>
      <c r="I261" s="165"/>
      <c r="J261" s="166" t="n">
        <f aca="false">ROUND(I261*H261,2)</f>
        <v>0</v>
      </c>
      <c r="K261" s="162" t="s">
        <v>133</v>
      </c>
      <c r="L261" s="23"/>
      <c r="M261" s="167"/>
      <c r="N261" s="168" t="s">
        <v>40</v>
      </c>
      <c r="O261" s="60"/>
      <c r="P261" s="169" t="n">
        <f aca="false">O261*H261</f>
        <v>0</v>
      </c>
      <c r="Q261" s="169" t="n">
        <v>0</v>
      </c>
      <c r="R261" s="169" t="n">
        <f aca="false">Q261*H261</f>
        <v>0</v>
      </c>
      <c r="S261" s="169" t="n">
        <v>0</v>
      </c>
      <c r="T261" s="170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1" t="s">
        <v>210</v>
      </c>
      <c r="AT261" s="171" t="s">
        <v>129</v>
      </c>
      <c r="AU261" s="171" t="s">
        <v>135</v>
      </c>
      <c r="AY261" s="3" t="s">
        <v>126</v>
      </c>
      <c r="BE261" s="172" t="n">
        <f aca="false">IF(N261="základní",J261,0)</f>
        <v>0</v>
      </c>
      <c r="BF261" s="172" t="n">
        <f aca="false">IF(N261="snížená",J261,0)</f>
        <v>0</v>
      </c>
      <c r="BG261" s="172" t="n">
        <f aca="false">IF(N261="zákl. přenesená",J261,0)</f>
        <v>0</v>
      </c>
      <c r="BH261" s="172" t="n">
        <f aca="false">IF(N261="sníž. přenesená",J261,0)</f>
        <v>0</v>
      </c>
      <c r="BI261" s="172" t="n">
        <f aca="false">IF(N261="nulová",J261,0)</f>
        <v>0</v>
      </c>
      <c r="BJ261" s="3" t="s">
        <v>135</v>
      </c>
      <c r="BK261" s="172" t="n">
        <f aca="false">ROUND(I261*H261,2)</f>
        <v>0</v>
      </c>
      <c r="BL261" s="3" t="s">
        <v>210</v>
      </c>
      <c r="BM261" s="171" t="s">
        <v>476</v>
      </c>
    </row>
    <row r="262" s="27" customFormat="true" ht="21.75" hidden="false" customHeight="true" outlineLevel="0" collapsed="false">
      <c r="A262" s="22"/>
      <c r="B262" s="159"/>
      <c r="C262" s="160" t="s">
        <v>477</v>
      </c>
      <c r="D262" s="160" t="s">
        <v>129</v>
      </c>
      <c r="E262" s="161" t="s">
        <v>478</v>
      </c>
      <c r="F262" s="162" t="s">
        <v>479</v>
      </c>
      <c r="G262" s="163" t="s">
        <v>207</v>
      </c>
      <c r="H262" s="164" t="n">
        <v>1</v>
      </c>
      <c r="I262" s="165"/>
      <c r="J262" s="166" t="n">
        <f aca="false">ROUND(I262*H262,2)</f>
        <v>0</v>
      </c>
      <c r="K262" s="162" t="s">
        <v>133</v>
      </c>
      <c r="L262" s="23"/>
      <c r="M262" s="167"/>
      <c r="N262" s="168" t="s">
        <v>40</v>
      </c>
      <c r="O262" s="60"/>
      <c r="P262" s="169" t="n">
        <f aca="false">O262*H262</f>
        <v>0</v>
      </c>
      <c r="Q262" s="169" t="n">
        <v>0</v>
      </c>
      <c r="R262" s="169" t="n">
        <f aca="false">Q262*H262</f>
        <v>0</v>
      </c>
      <c r="S262" s="169" t="n">
        <v>0</v>
      </c>
      <c r="T262" s="170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1" t="s">
        <v>210</v>
      </c>
      <c r="AT262" s="171" t="s">
        <v>129</v>
      </c>
      <c r="AU262" s="171" t="s">
        <v>135</v>
      </c>
      <c r="AY262" s="3" t="s">
        <v>126</v>
      </c>
      <c r="BE262" s="172" t="n">
        <f aca="false">IF(N262="základní",J262,0)</f>
        <v>0</v>
      </c>
      <c r="BF262" s="172" t="n">
        <f aca="false">IF(N262="snížená",J262,0)</f>
        <v>0</v>
      </c>
      <c r="BG262" s="172" t="n">
        <f aca="false">IF(N262="zákl. přenesená",J262,0)</f>
        <v>0</v>
      </c>
      <c r="BH262" s="172" t="n">
        <f aca="false">IF(N262="sníž. přenesená",J262,0)</f>
        <v>0</v>
      </c>
      <c r="BI262" s="172" t="n">
        <f aca="false">IF(N262="nulová",J262,0)</f>
        <v>0</v>
      </c>
      <c r="BJ262" s="3" t="s">
        <v>135</v>
      </c>
      <c r="BK262" s="172" t="n">
        <f aca="false">ROUND(I262*H262,2)</f>
        <v>0</v>
      </c>
      <c r="BL262" s="3" t="s">
        <v>210</v>
      </c>
      <c r="BM262" s="171" t="s">
        <v>480</v>
      </c>
    </row>
    <row r="263" s="27" customFormat="true" ht="24.15" hidden="false" customHeight="true" outlineLevel="0" collapsed="false">
      <c r="A263" s="22"/>
      <c r="B263" s="159"/>
      <c r="C263" s="160" t="s">
        <v>481</v>
      </c>
      <c r="D263" s="160" t="s">
        <v>129</v>
      </c>
      <c r="E263" s="161" t="s">
        <v>482</v>
      </c>
      <c r="F263" s="162" t="s">
        <v>483</v>
      </c>
      <c r="G263" s="163" t="s">
        <v>207</v>
      </c>
      <c r="H263" s="164" t="n">
        <v>1</v>
      </c>
      <c r="I263" s="165"/>
      <c r="J263" s="166" t="n">
        <f aca="false">ROUND(I263*H263,2)</f>
        <v>0</v>
      </c>
      <c r="K263" s="162"/>
      <c r="L263" s="23"/>
      <c r="M263" s="167"/>
      <c r="N263" s="168" t="s">
        <v>40</v>
      </c>
      <c r="O263" s="60"/>
      <c r="P263" s="169" t="n">
        <f aca="false">O263*H263</f>
        <v>0</v>
      </c>
      <c r="Q263" s="169" t="n">
        <v>0</v>
      </c>
      <c r="R263" s="169" t="n">
        <f aca="false">Q263*H263</f>
        <v>0</v>
      </c>
      <c r="S263" s="169" t="n">
        <v>0</v>
      </c>
      <c r="T263" s="170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1" t="s">
        <v>210</v>
      </c>
      <c r="AT263" s="171" t="s">
        <v>129</v>
      </c>
      <c r="AU263" s="171" t="s">
        <v>135</v>
      </c>
      <c r="AY263" s="3" t="s">
        <v>126</v>
      </c>
      <c r="BE263" s="172" t="n">
        <f aca="false">IF(N263="základní",J263,0)</f>
        <v>0</v>
      </c>
      <c r="BF263" s="172" t="n">
        <f aca="false">IF(N263="snížená",J263,0)</f>
        <v>0</v>
      </c>
      <c r="BG263" s="172" t="n">
        <f aca="false">IF(N263="zákl. přenesená",J263,0)</f>
        <v>0</v>
      </c>
      <c r="BH263" s="172" t="n">
        <f aca="false">IF(N263="sníž. přenesená",J263,0)</f>
        <v>0</v>
      </c>
      <c r="BI263" s="172" t="n">
        <f aca="false">IF(N263="nulová",J263,0)</f>
        <v>0</v>
      </c>
      <c r="BJ263" s="3" t="s">
        <v>135</v>
      </c>
      <c r="BK263" s="172" t="n">
        <f aca="false">ROUND(I263*H263,2)</f>
        <v>0</v>
      </c>
      <c r="BL263" s="3" t="s">
        <v>210</v>
      </c>
      <c r="BM263" s="171" t="s">
        <v>484</v>
      </c>
    </row>
    <row r="264" s="27" customFormat="true" ht="16.5" hidden="false" customHeight="true" outlineLevel="0" collapsed="false">
      <c r="A264" s="22"/>
      <c r="B264" s="159"/>
      <c r="C264" s="160" t="s">
        <v>485</v>
      </c>
      <c r="D264" s="160" t="s">
        <v>129</v>
      </c>
      <c r="E264" s="161" t="s">
        <v>486</v>
      </c>
      <c r="F264" s="162" t="s">
        <v>487</v>
      </c>
      <c r="G264" s="163" t="s">
        <v>207</v>
      </c>
      <c r="H264" s="164" t="n">
        <v>5</v>
      </c>
      <c r="I264" s="165"/>
      <c r="J264" s="166" t="n">
        <f aca="false">ROUND(I264*H264,2)</f>
        <v>0</v>
      </c>
      <c r="K264" s="162"/>
      <c r="L264" s="23"/>
      <c r="M264" s="167"/>
      <c r="N264" s="168" t="s">
        <v>40</v>
      </c>
      <c r="O264" s="60"/>
      <c r="P264" s="169" t="n">
        <f aca="false">O264*H264</f>
        <v>0</v>
      </c>
      <c r="Q264" s="169" t="n">
        <v>0</v>
      </c>
      <c r="R264" s="169" t="n">
        <f aca="false">Q264*H264</f>
        <v>0</v>
      </c>
      <c r="S264" s="169" t="n">
        <v>0</v>
      </c>
      <c r="T264" s="170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1" t="s">
        <v>210</v>
      </c>
      <c r="AT264" s="171" t="s">
        <v>129</v>
      </c>
      <c r="AU264" s="171" t="s">
        <v>135</v>
      </c>
      <c r="AY264" s="3" t="s">
        <v>126</v>
      </c>
      <c r="BE264" s="172" t="n">
        <f aca="false">IF(N264="základní",J264,0)</f>
        <v>0</v>
      </c>
      <c r="BF264" s="172" t="n">
        <f aca="false">IF(N264="snížená",J264,0)</f>
        <v>0</v>
      </c>
      <c r="BG264" s="172" t="n">
        <f aca="false">IF(N264="zákl. přenesená",J264,0)</f>
        <v>0</v>
      </c>
      <c r="BH264" s="172" t="n">
        <f aca="false">IF(N264="sníž. přenesená",J264,0)</f>
        <v>0</v>
      </c>
      <c r="BI264" s="172" t="n">
        <f aca="false">IF(N264="nulová",J264,0)</f>
        <v>0</v>
      </c>
      <c r="BJ264" s="3" t="s">
        <v>135</v>
      </c>
      <c r="BK264" s="172" t="n">
        <f aca="false">ROUND(I264*H264,2)</f>
        <v>0</v>
      </c>
      <c r="BL264" s="3" t="s">
        <v>210</v>
      </c>
      <c r="BM264" s="171" t="s">
        <v>488</v>
      </c>
    </row>
    <row r="265" s="27" customFormat="true" ht="16.5" hidden="false" customHeight="true" outlineLevel="0" collapsed="false">
      <c r="A265" s="22"/>
      <c r="B265" s="159"/>
      <c r="C265" s="160" t="s">
        <v>489</v>
      </c>
      <c r="D265" s="160" t="s">
        <v>129</v>
      </c>
      <c r="E265" s="161" t="s">
        <v>490</v>
      </c>
      <c r="F265" s="162" t="s">
        <v>491</v>
      </c>
      <c r="G265" s="163" t="s">
        <v>202</v>
      </c>
      <c r="H265" s="164" t="n">
        <v>1</v>
      </c>
      <c r="I265" s="165"/>
      <c r="J265" s="166" t="n">
        <f aca="false">ROUND(I265*H265,2)</f>
        <v>0</v>
      </c>
      <c r="K265" s="162"/>
      <c r="L265" s="23"/>
      <c r="M265" s="167"/>
      <c r="N265" s="168" t="s">
        <v>40</v>
      </c>
      <c r="O265" s="60"/>
      <c r="P265" s="169" t="n">
        <f aca="false">O265*H265</f>
        <v>0</v>
      </c>
      <c r="Q265" s="169" t="n">
        <v>0</v>
      </c>
      <c r="R265" s="169" t="n">
        <f aca="false">Q265*H265</f>
        <v>0</v>
      </c>
      <c r="S265" s="169" t="n">
        <v>0</v>
      </c>
      <c r="T265" s="170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1" t="s">
        <v>210</v>
      </c>
      <c r="AT265" s="171" t="s">
        <v>129</v>
      </c>
      <c r="AU265" s="171" t="s">
        <v>135</v>
      </c>
      <c r="AY265" s="3" t="s">
        <v>126</v>
      </c>
      <c r="BE265" s="172" t="n">
        <f aca="false">IF(N265="základní",J265,0)</f>
        <v>0</v>
      </c>
      <c r="BF265" s="172" t="n">
        <f aca="false">IF(N265="snížená",J265,0)</f>
        <v>0</v>
      </c>
      <c r="BG265" s="172" t="n">
        <f aca="false">IF(N265="zákl. přenesená",J265,0)</f>
        <v>0</v>
      </c>
      <c r="BH265" s="172" t="n">
        <f aca="false">IF(N265="sníž. přenesená",J265,0)</f>
        <v>0</v>
      </c>
      <c r="BI265" s="172" t="n">
        <f aca="false">IF(N265="nulová",J265,0)</f>
        <v>0</v>
      </c>
      <c r="BJ265" s="3" t="s">
        <v>135</v>
      </c>
      <c r="BK265" s="172" t="n">
        <f aca="false">ROUND(I265*H265,2)</f>
        <v>0</v>
      </c>
      <c r="BL265" s="3" t="s">
        <v>210</v>
      </c>
      <c r="BM265" s="171" t="s">
        <v>492</v>
      </c>
    </row>
    <row r="266" s="27" customFormat="true" ht="24.15" hidden="false" customHeight="true" outlineLevel="0" collapsed="false">
      <c r="A266" s="22"/>
      <c r="B266" s="159"/>
      <c r="C266" s="160" t="s">
        <v>493</v>
      </c>
      <c r="D266" s="160" t="s">
        <v>129</v>
      </c>
      <c r="E266" s="161" t="s">
        <v>494</v>
      </c>
      <c r="F266" s="162" t="s">
        <v>495</v>
      </c>
      <c r="G266" s="163" t="s">
        <v>202</v>
      </c>
      <c r="H266" s="164" t="n">
        <v>1</v>
      </c>
      <c r="I266" s="165"/>
      <c r="J266" s="166" t="n">
        <f aca="false">ROUND(I266*H266,2)</f>
        <v>0</v>
      </c>
      <c r="K266" s="162"/>
      <c r="L266" s="23"/>
      <c r="M266" s="167"/>
      <c r="N266" s="168" t="s">
        <v>40</v>
      </c>
      <c r="O266" s="60"/>
      <c r="P266" s="169" t="n">
        <f aca="false">O266*H266</f>
        <v>0</v>
      </c>
      <c r="Q266" s="169" t="n">
        <v>0</v>
      </c>
      <c r="R266" s="169" t="n">
        <f aca="false">Q266*H266</f>
        <v>0</v>
      </c>
      <c r="S266" s="169" t="n">
        <v>0</v>
      </c>
      <c r="T266" s="170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1" t="s">
        <v>210</v>
      </c>
      <c r="AT266" s="171" t="s">
        <v>129</v>
      </c>
      <c r="AU266" s="171" t="s">
        <v>135</v>
      </c>
      <c r="AY266" s="3" t="s">
        <v>126</v>
      </c>
      <c r="BE266" s="172" t="n">
        <f aca="false">IF(N266="základní",J266,0)</f>
        <v>0</v>
      </c>
      <c r="BF266" s="172" t="n">
        <f aca="false">IF(N266="snížená",J266,0)</f>
        <v>0</v>
      </c>
      <c r="BG266" s="172" t="n">
        <f aca="false">IF(N266="zákl. přenesená",J266,0)</f>
        <v>0</v>
      </c>
      <c r="BH266" s="172" t="n">
        <f aca="false">IF(N266="sníž. přenesená",J266,0)</f>
        <v>0</v>
      </c>
      <c r="BI266" s="172" t="n">
        <f aca="false">IF(N266="nulová",J266,0)</f>
        <v>0</v>
      </c>
      <c r="BJ266" s="3" t="s">
        <v>135</v>
      </c>
      <c r="BK266" s="172" t="n">
        <f aca="false">ROUND(I266*H266,2)</f>
        <v>0</v>
      </c>
      <c r="BL266" s="3" t="s">
        <v>210</v>
      </c>
      <c r="BM266" s="171" t="s">
        <v>496</v>
      </c>
    </row>
    <row r="267" s="27" customFormat="true" ht="21.75" hidden="false" customHeight="true" outlineLevel="0" collapsed="false">
      <c r="A267" s="22"/>
      <c r="B267" s="159"/>
      <c r="C267" s="160" t="s">
        <v>497</v>
      </c>
      <c r="D267" s="160" t="s">
        <v>129</v>
      </c>
      <c r="E267" s="161" t="s">
        <v>498</v>
      </c>
      <c r="F267" s="162" t="s">
        <v>499</v>
      </c>
      <c r="G267" s="163" t="s">
        <v>202</v>
      </c>
      <c r="H267" s="164" t="n">
        <v>1</v>
      </c>
      <c r="I267" s="165"/>
      <c r="J267" s="166" t="n">
        <f aca="false">ROUND(I267*H267,2)</f>
        <v>0</v>
      </c>
      <c r="K267" s="162"/>
      <c r="L267" s="23"/>
      <c r="M267" s="167"/>
      <c r="N267" s="168" t="s">
        <v>40</v>
      </c>
      <c r="O267" s="60"/>
      <c r="P267" s="169" t="n">
        <f aca="false">O267*H267</f>
        <v>0</v>
      </c>
      <c r="Q267" s="169" t="n">
        <v>0</v>
      </c>
      <c r="R267" s="169" t="n">
        <f aca="false">Q267*H267</f>
        <v>0</v>
      </c>
      <c r="S267" s="169" t="n">
        <v>0</v>
      </c>
      <c r="T267" s="170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1" t="s">
        <v>210</v>
      </c>
      <c r="AT267" s="171" t="s">
        <v>129</v>
      </c>
      <c r="AU267" s="171" t="s">
        <v>135</v>
      </c>
      <c r="AY267" s="3" t="s">
        <v>126</v>
      </c>
      <c r="BE267" s="172" t="n">
        <f aca="false">IF(N267="základní",J267,0)</f>
        <v>0</v>
      </c>
      <c r="BF267" s="172" t="n">
        <f aca="false">IF(N267="snížená",J267,0)</f>
        <v>0</v>
      </c>
      <c r="BG267" s="172" t="n">
        <f aca="false">IF(N267="zákl. přenesená",J267,0)</f>
        <v>0</v>
      </c>
      <c r="BH267" s="172" t="n">
        <f aca="false">IF(N267="sníž. přenesená",J267,0)</f>
        <v>0</v>
      </c>
      <c r="BI267" s="172" t="n">
        <f aca="false">IF(N267="nulová",J267,0)</f>
        <v>0</v>
      </c>
      <c r="BJ267" s="3" t="s">
        <v>135</v>
      </c>
      <c r="BK267" s="172" t="n">
        <f aca="false">ROUND(I267*H267,2)</f>
        <v>0</v>
      </c>
      <c r="BL267" s="3" t="s">
        <v>210</v>
      </c>
      <c r="BM267" s="171" t="s">
        <v>500</v>
      </c>
    </row>
    <row r="268" s="173" customFormat="true" ht="12.8" hidden="false" customHeight="false" outlineLevel="0" collapsed="false">
      <c r="B268" s="174"/>
      <c r="D268" s="175" t="s">
        <v>146</v>
      </c>
      <c r="E268" s="176"/>
      <c r="F268" s="177" t="s">
        <v>79</v>
      </c>
      <c r="H268" s="178" t="n">
        <v>1</v>
      </c>
      <c r="I268" s="179"/>
      <c r="L268" s="174"/>
      <c r="M268" s="180"/>
      <c r="N268" s="181"/>
      <c r="O268" s="181"/>
      <c r="P268" s="181"/>
      <c r="Q268" s="181"/>
      <c r="R268" s="181"/>
      <c r="S268" s="181"/>
      <c r="T268" s="182"/>
      <c r="AT268" s="176" t="s">
        <v>146</v>
      </c>
      <c r="AU268" s="176" t="s">
        <v>135</v>
      </c>
      <c r="AV268" s="173" t="s">
        <v>135</v>
      </c>
      <c r="AW268" s="173" t="s">
        <v>31</v>
      </c>
      <c r="AX268" s="173" t="s">
        <v>79</v>
      </c>
      <c r="AY268" s="176" t="s">
        <v>126</v>
      </c>
    </row>
    <row r="269" s="27" customFormat="true" ht="16.5" hidden="false" customHeight="true" outlineLevel="0" collapsed="false">
      <c r="A269" s="22"/>
      <c r="B269" s="159"/>
      <c r="C269" s="160" t="s">
        <v>501</v>
      </c>
      <c r="D269" s="160" t="s">
        <v>129</v>
      </c>
      <c r="E269" s="161" t="s">
        <v>502</v>
      </c>
      <c r="F269" s="162" t="s">
        <v>503</v>
      </c>
      <c r="G269" s="163" t="s">
        <v>207</v>
      </c>
      <c r="H269" s="164" t="n">
        <v>1</v>
      </c>
      <c r="I269" s="165"/>
      <c r="J269" s="166" t="n">
        <f aca="false">ROUND(I269*H269,2)</f>
        <v>0</v>
      </c>
      <c r="K269" s="162"/>
      <c r="L269" s="23"/>
      <c r="M269" s="167"/>
      <c r="N269" s="168" t="s">
        <v>40</v>
      </c>
      <c r="O269" s="60"/>
      <c r="P269" s="169" t="n">
        <f aca="false">O269*H269</f>
        <v>0</v>
      </c>
      <c r="Q269" s="169" t="n">
        <v>0</v>
      </c>
      <c r="R269" s="169" t="n">
        <f aca="false">Q269*H269</f>
        <v>0</v>
      </c>
      <c r="S269" s="169" t="n">
        <v>0</v>
      </c>
      <c r="T269" s="170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1" t="s">
        <v>210</v>
      </c>
      <c r="AT269" s="171" t="s">
        <v>129</v>
      </c>
      <c r="AU269" s="171" t="s">
        <v>135</v>
      </c>
      <c r="AY269" s="3" t="s">
        <v>126</v>
      </c>
      <c r="BE269" s="172" t="n">
        <f aca="false">IF(N269="základní",J269,0)</f>
        <v>0</v>
      </c>
      <c r="BF269" s="172" t="n">
        <f aca="false">IF(N269="snížená",J269,0)</f>
        <v>0</v>
      </c>
      <c r="BG269" s="172" t="n">
        <f aca="false">IF(N269="zákl. přenesená",J269,0)</f>
        <v>0</v>
      </c>
      <c r="BH269" s="172" t="n">
        <f aca="false">IF(N269="sníž. přenesená",J269,0)</f>
        <v>0</v>
      </c>
      <c r="BI269" s="172" t="n">
        <f aca="false">IF(N269="nulová",J269,0)</f>
        <v>0</v>
      </c>
      <c r="BJ269" s="3" t="s">
        <v>135</v>
      </c>
      <c r="BK269" s="172" t="n">
        <f aca="false">ROUND(I269*H269,2)</f>
        <v>0</v>
      </c>
      <c r="BL269" s="3" t="s">
        <v>210</v>
      </c>
      <c r="BM269" s="171" t="s">
        <v>504</v>
      </c>
    </row>
    <row r="270" s="27" customFormat="true" ht="24.15" hidden="false" customHeight="true" outlineLevel="0" collapsed="false">
      <c r="A270" s="22"/>
      <c r="B270" s="159"/>
      <c r="C270" s="160" t="s">
        <v>505</v>
      </c>
      <c r="D270" s="160" t="s">
        <v>129</v>
      </c>
      <c r="E270" s="161" t="s">
        <v>506</v>
      </c>
      <c r="F270" s="162" t="s">
        <v>507</v>
      </c>
      <c r="G270" s="163" t="s">
        <v>207</v>
      </c>
      <c r="H270" s="164" t="n">
        <v>1</v>
      </c>
      <c r="I270" s="165"/>
      <c r="J270" s="166" t="n">
        <f aca="false">ROUND(I270*H270,2)</f>
        <v>0</v>
      </c>
      <c r="K270" s="162"/>
      <c r="L270" s="23"/>
      <c r="M270" s="167"/>
      <c r="N270" s="168" t="s">
        <v>40</v>
      </c>
      <c r="O270" s="60"/>
      <c r="P270" s="169" t="n">
        <f aca="false">O270*H270</f>
        <v>0</v>
      </c>
      <c r="Q270" s="169" t="n">
        <v>0</v>
      </c>
      <c r="R270" s="169" t="n">
        <f aca="false">Q270*H270</f>
        <v>0</v>
      </c>
      <c r="S270" s="169" t="n">
        <v>0</v>
      </c>
      <c r="T270" s="170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1" t="s">
        <v>210</v>
      </c>
      <c r="AT270" s="171" t="s">
        <v>129</v>
      </c>
      <c r="AU270" s="171" t="s">
        <v>135</v>
      </c>
      <c r="AY270" s="3" t="s">
        <v>126</v>
      </c>
      <c r="BE270" s="172" t="n">
        <f aca="false">IF(N270="základní",J270,0)</f>
        <v>0</v>
      </c>
      <c r="BF270" s="172" t="n">
        <f aca="false">IF(N270="snížená",J270,0)</f>
        <v>0</v>
      </c>
      <c r="BG270" s="172" t="n">
        <f aca="false">IF(N270="zákl. přenesená",J270,0)</f>
        <v>0</v>
      </c>
      <c r="BH270" s="172" t="n">
        <f aca="false">IF(N270="sníž. přenesená",J270,0)</f>
        <v>0</v>
      </c>
      <c r="BI270" s="172" t="n">
        <f aca="false">IF(N270="nulová",J270,0)</f>
        <v>0</v>
      </c>
      <c r="BJ270" s="3" t="s">
        <v>135</v>
      </c>
      <c r="BK270" s="172" t="n">
        <f aca="false">ROUND(I270*H270,2)</f>
        <v>0</v>
      </c>
      <c r="BL270" s="3" t="s">
        <v>210</v>
      </c>
      <c r="BM270" s="171" t="s">
        <v>508</v>
      </c>
    </row>
    <row r="271" s="27" customFormat="true" ht="24.15" hidden="false" customHeight="true" outlineLevel="0" collapsed="false">
      <c r="A271" s="22"/>
      <c r="B271" s="159"/>
      <c r="C271" s="160" t="s">
        <v>509</v>
      </c>
      <c r="D271" s="160" t="s">
        <v>129</v>
      </c>
      <c r="E271" s="161" t="s">
        <v>510</v>
      </c>
      <c r="F271" s="162" t="s">
        <v>511</v>
      </c>
      <c r="G271" s="163" t="s">
        <v>337</v>
      </c>
      <c r="H271" s="192"/>
      <c r="I271" s="165"/>
      <c r="J271" s="166" t="n">
        <f aca="false">ROUND(I271*H271,2)</f>
        <v>0</v>
      </c>
      <c r="K271" s="162" t="s">
        <v>133</v>
      </c>
      <c r="L271" s="23"/>
      <c r="M271" s="167"/>
      <c r="N271" s="168" t="s">
        <v>40</v>
      </c>
      <c r="O271" s="60"/>
      <c r="P271" s="169" t="n">
        <f aca="false">O271*H271</f>
        <v>0</v>
      </c>
      <c r="Q271" s="169" t="n">
        <v>0</v>
      </c>
      <c r="R271" s="169" t="n">
        <f aca="false">Q271*H271</f>
        <v>0</v>
      </c>
      <c r="S271" s="169" t="n">
        <v>0</v>
      </c>
      <c r="T271" s="170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1" t="s">
        <v>210</v>
      </c>
      <c r="AT271" s="171" t="s">
        <v>129</v>
      </c>
      <c r="AU271" s="171" t="s">
        <v>135</v>
      </c>
      <c r="AY271" s="3" t="s">
        <v>126</v>
      </c>
      <c r="BE271" s="172" t="n">
        <f aca="false">IF(N271="základní",J271,0)</f>
        <v>0</v>
      </c>
      <c r="BF271" s="172" t="n">
        <f aca="false">IF(N271="snížená",J271,0)</f>
        <v>0</v>
      </c>
      <c r="BG271" s="172" t="n">
        <f aca="false">IF(N271="zákl. přenesená",J271,0)</f>
        <v>0</v>
      </c>
      <c r="BH271" s="172" t="n">
        <f aca="false">IF(N271="sníž. přenesená",J271,0)</f>
        <v>0</v>
      </c>
      <c r="BI271" s="172" t="n">
        <f aca="false">IF(N271="nulová",J271,0)</f>
        <v>0</v>
      </c>
      <c r="BJ271" s="3" t="s">
        <v>135</v>
      </c>
      <c r="BK271" s="172" t="n">
        <f aca="false">ROUND(I271*H271,2)</f>
        <v>0</v>
      </c>
      <c r="BL271" s="3" t="s">
        <v>210</v>
      </c>
      <c r="BM271" s="171" t="s">
        <v>512</v>
      </c>
    </row>
    <row r="272" s="145" customFormat="true" ht="22.8" hidden="false" customHeight="true" outlineLevel="0" collapsed="false">
      <c r="B272" s="146"/>
      <c r="D272" s="147" t="s">
        <v>73</v>
      </c>
      <c r="E272" s="157" t="s">
        <v>513</v>
      </c>
      <c r="F272" s="157" t="s">
        <v>514</v>
      </c>
      <c r="I272" s="149"/>
      <c r="J272" s="158" t="n">
        <f aca="false">BK272</f>
        <v>0</v>
      </c>
      <c r="L272" s="146"/>
      <c r="M272" s="151"/>
      <c r="N272" s="152"/>
      <c r="O272" s="152"/>
      <c r="P272" s="153" t="n">
        <f aca="false">SUM(P273:P276)</f>
        <v>0</v>
      </c>
      <c r="Q272" s="152"/>
      <c r="R272" s="153" t="n">
        <f aca="false">SUM(R273:R276)</f>
        <v>0.00045</v>
      </c>
      <c r="S272" s="152"/>
      <c r="T272" s="154" t="n">
        <f aca="false">SUM(T273:T276)</f>
        <v>0.0003</v>
      </c>
      <c r="AR272" s="147" t="s">
        <v>135</v>
      </c>
      <c r="AT272" s="155" t="s">
        <v>73</v>
      </c>
      <c r="AU272" s="155" t="s">
        <v>79</v>
      </c>
      <c r="AY272" s="147" t="s">
        <v>126</v>
      </c>
      <c r="BK272" s="156" t="n">
        <f aca="false">SUM(BK273:BK276)</f>
        <v>0</v>
      </c>
    </row>
    <row r="273" s="27" customFormat="true" ht="24.15" hidden="false" customHeight="true" outlineLevel="0" collapsed="false">
      <c r="A273" s="22"/>
      <c r="B273" s="159"/>
      <c r="C273" s="160" t="s">
        <v>515</v>
      </c>
      <c r="D273" s="160" t="s">
        <v>129</v>
      </c>
      <c r="E273" s="161" t="s">
        <v>516</v>
      </c>
      <c r="F273" s="162" t="s">
        <v>517</v>
      </c>
      <c r="G273" s="163" t="s">
        <v>207</v>
      </c>
      <c r="H273" s="164" t="n">
        <v>1</v>
      </c>
      <c r="I273" s="165"/>
      <c r="J273" s="166" t="n">
        <f aca="false">ROUND(I273*H273,2)</f>
        <v>0</v>
      </c>
      <c r="K273" s="162" t="s">
        <v>133</v>
      </c>
      <c r="L273" s="23"/>
      <c r="M273" s="167"/>
      <c r="N273" s="168" t="s">
        <v>40</v>
      </c>
      <c r="O273" s="60"/>
      <c r="P273" s="169" t="n">
        <f aca="false">O273*H273</f>
        <v>0</v>
      </c>
      <c r="Q273" s="169" t="n">
        <v>0</v>
      </c>
      <c r="R273" s="169" t="n">
        <f aca="false">Q273*H273</f>
        <v>0</v>
      </c>
      <c r="S273" s="169" t="n">
        <v>0</v>
      </c>
      <c r="T273" s="170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1" t="s">
        <v>210</v>
      </c>
      <c r="AT273" s="171" t="s">
        <v>129</v>
      </c>
      <c r="AU273" s="171" t="s">
        <v>135</v>
      </c>
      <c r="AY273" s="3" t="s">
        <v>126</v>
      </c>
      <c r="BE273" s="172" t="n">
        <f aca="false">IF(N273="základní",J273,0)</f>
        <v>0</v>
      </c>
      <c r="BF273" s="172" t="n">
        <f aca="false">IF(N273="snížená",J273,0)</f>
        <v>0</v>
      </c>
      <c r="BG273" s="172" t="n">
        <f aca="false">IF(N273="zákl. přenesená",J273,0)</f>
        <v>0</v>
      </c>
      <c r="BH273" s="172" t="n">
        <f aca="false">IF(N273="sníž. přenesená",J273,0)</f>
        <v>0</v>
      </c>
      <c r="BI273" s="172" t="n">
        <f aca="false">IF(N273="nulová",J273,0)</f>
        <v>0</v>
      </c>
      <c r="BJ273" s="3" t="s">
        <v>135</v>
      </c>
      <c r="BK273" s="172" t="n">
        <f aca="false">ROUND(I273*H273,2)</f>
        <v>0</v>
      </c>
      <c r="BL273" s="3" t="s">
        <v>210</v>
      </c>
      <c r="BM273" s="171" t="s">
        <v>518</v>
      </c>
    </row>
    <row r="274" s="27" customFormat="true" ht="16.5" hidden="false" customHeight="true" outlineLevel="0" collapsed="false">
      <c r="A274" s="22"/>
      <c r="B274" s="159"/>
      <c r="C274" s="193" t="s">
        <v>519</v>
      </c>
      <c r="D274" s="193" t="s">
        <v>449</v>
      </c>
      <c r="E274" s="194" t="s">
        <v>520</v>
      </c>
      <c r="F274" s="195" t="s">
        <v>521</v>
      </c>
      <c r="G274" s="196" t="s">
        <v>207</v>
      </c>
      <c r="H274" s="197" t="n">
        <v>1</v>
      </c>
      <c r="I274" s="198"/>
      <c r="J274" s="199" t="n">
        <f aca="false">ROUND(I274*H274,2)</f>
        <v>0</v>
      </c>
      <c r="K274" s="162" t="s">
        <v>133</v>
      </c>
      <c r="L274" s="200"/>
      <c r="M274" s="201"/>
      <c r="N274" s="202" t="s">
        <v>40</v>
      </c>
      <c r="O274" s="60"/>
      <c r="P274" s="169" t="n">
        <f aca="false">O274*H274</f>
        <v>0</v>
      </c>
      <c r="Q274" s="169" t="n">
        <v>0.00045</v>
      </c>
      <c r="R274" s="169" t="n">
        <f aca="false">Q274*H274</f>
        <v>0.00045</v>
      </c>
      <c r="S274" s="169" t="n">
        <v>0</v>
      </c>
      <c r="T274" s="170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1" t="s">
        <v>277</v>
      </c>
      <c r="AT274" s="171" t="s">
        <v>449</v>
      </c>
      <c r="AU274" s="171" t="s">
        <v>135</v>
      </c>
      <c r="AY274" s="3" t="s">
        <v>126</v>
      </c>
      <c r="BE274" s="172" t="n">
        <f aca="false">IF(N274="základní",J274,0)</f>
        <v>0</v>
      </c>
      <c r="BF274" s="172" t="n">
        <f aca="false">IF(N274="snížená",J274,0)</f>
        <v>0</v>
      </c>
      <c r="BG274" s="172" t="n">
        <f aca="false">IF(N274="zákl. přenesená",J274,0)</f>
        <v>0</v>
      </c>
      <c r="BH274" s="172" t="n">
        <f aca="false">IF(N274="sníž. přenesená",J274,0)</f>
        <v>0</v>
      </c>
      <c r="BI274" s="172" t="n">
        <f aca="false">IF(N274="nulová",J274,0)</f>
        <v>0</v>
      </c>
      <c r="BJ274" s="3" t="s">
        <v>135</v>
      </c>
      <c r="BK274" s="172" t="n">
        <f aca="false">ROUND(I274*H274,2)</f>
        <v>0</v>
      </c>
      <c r="BL274" s="3" t="s">
        <v>210</v>
      </c>
      <c r="BM274" s="171" t="s">
        <v>522</v>
      </c>
    </row>
    <row r="275" s="27" customFormat="true" ht="21.75" hidden="false" customHeight="true" outlineLevel="0" collapsed="false">
      <c r="A275" s="22"/>
      <c r="B275" s="159"/>
      <c r="C275" s="160" t="s">
        <v>523</v>
      </c>
      <c r="D275" s="160" t="s">
        <v>129</v>
      </c>
      <c r="E275" s="161" t="s">
        <v>524</v>
      </c>
      <c r="F275" s="162" t="s">
        <v>525</v>
      </c>
      <c r="G275" s="163" t="s">
        <v>207</v>
      </c>
      <c r="H275" s="164" t="n">
        <v>1</v>
      </c>
      <c r="I275" s="165"/>
      <c r="J275" s="166" t="n">
        <f aca="false">ROUND(I275*H275,2)</f>
        <v>0</v>
      </c>
      <c r="K275" s="162" t="s">
        <v>133</v>
      </c>
      <c r="L275" s="23"/>
      <c r="M275" s="167"/>
      <c r="N275" s="168" t="s">
        <v>40</v>
      </c>
      <c r="O275" s="60"/>
      <c r="P275" s="169" t="n">
        <f aca="false">O275*H275</f>
        <v>0</v>
      </c>
      <c r="Q275" s="169" t="n">
        <v>0</v>
      </c>
      <c r="R275" s="169" t="n">
        <f aca="false">Q275*H275</f>
        <v>0</v>
      </c>
      <c r="S275" s="169" t="n">
        <v>0.0003</v>
      </c>
      <c r="T275" s="170" t="n">
        <f aca="false">S275*H275</f>
        <v>0.0003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1" t="s">
        <v>210</v>
      </c>
      <c r="AT275" s="171" t="s">
        <v>129</v>
      </c>
      <c r="AU275" s="171" t="s">
        <v>135</v>
      </c>
      <c r="AY275" s="3" t="s">
        <v>126</v>
      </c>
      <c r="BE275" s="172" t="n">
        <f aca="false">IF(N275="základní",J275,0)</f>
        <v>0</v>
      </c>
      <c r="BF275" s="172" t="n">
        <f aca="false">IF(N275="snížená",J275,0)</f>
        <v>0</v>
      </c>
      <c r="BG275" s="172" t="n">
        <f aca="false">IF(N275="zákl. přenesená",J275,0)</f>
        <v>0</v>
      </c>
      <c r="BH275" s="172" t="n">
        <f aca="false">IF(N275="sníž. přenesená",J275,0)</f>
        <v>0</v>
      </c>
      <c r="BI275" s="172" t="n">
        <f aca="false">IF(N275="nulová",J275,0)</f>
        <v>0</v>
      </c>
      <c r="BJ275" s="3" t="s">
        <v>135</v>
      </c>
      <c r="BK275" s="172" t="n">
        <f aca="false">ROUND(I275*H275,2)</f>
        <v>0</v>
      </c>
      <c r="BL275" s="3" t="s">
        <v>210</v>
      </c>
      <c r="BM275" s="171" t="s">
        <v>526</v>
      </c>
    </row>
    <row r="276" s="27" customFormat="true" ht="24.15" hidden="false" customHeight="true" outlineLevel="0" collapsed="false">
      <c r="A276" s="22"/>
      <c r="B276" s="159"/>
      <c r="C276" s="160" t="s">
        <v>527</v>
      </c>
      <c r="D276" s="160" t="s">
        <v>129</v>
      </c>
      <c r="E276" s="161" t="s">
        <v>528</v>
      </c>
      <c r="F276" s="162" t="s">
        <v>529</v>
      </c>
      <c r="G276" s="163" t="s">
        <v>337</v>
      </c>
      <c r="H276" s="192"/>
      <c r="I276" s="165"/>
      <c r="J276" s="166" t="n">
        <f aca="false">ROUND(I276*H276,2)</f>
        <v>0</v>
      </c>
      <c r="K276" s="162" t="s">
        <v>133</v>
      </c>
      <c r="L276" s="23"/>
      <c r="M276" s="167"/>
      <c r="N276" s="168" t="s">
        <v>40</v>
      </c>
      <c r="O276" s="60"/>
      <c r="P276" s="169" t="n">
        <f aca="false">O276*H276</f>
        <v>0</v>
      </c>
      <c r="Q276" s="169" t="n">
        <v>0</v>
      </c>
      <c r="R276" s="169" t="n">
        <f aca="false">Q276*H276</f>
        <v>0</v>
      </c>
      <c r="S276" s="169" t="n">
        <v>0</v>
      </c>
      <c r="T276" s="170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1" t="s">
        <v>210</v>
      </c>
      <c r="AT276" s="171" t="s">
        <v>129</v>
      </c>
      <c r="AU276" s="171" t="s">
        <v>135</v>
      </c>
      <c r="AY276" s="3" t="s">
        <v>126</v>
      </c>
      <c r="BE276" s="172" t="n">
        <f aca="false">IF(N276="základní",J276,0)</f>
        <v>0</v>
      </c>
      <c r="BF276" s="172" t="n">
        <f aca="false">IF(N276="snížená",J276,0)</f>
        <v>0</v>
      </c>
      <c r="BG276" s="172" t="n">
        <f aca="false">IF(N276="zákl. přenesená",J276,0)</f>
        <v>0</v>
      </c>
      <c r="BH276" s="172" t="n">
        <f aca="false">IF(N276="sníž. přenesená",J276,0)</f>
        <v>0</v>
      </c>
      <c r="BI276" s="172" t="n">
        <f aca="false">IF(N276="nulová",J276,0)</f>
        <v>0</v>
      </c>
      <c r="BJ276" s="3" t="s">
        <v>135</v>
      </c>
      <c r="BK276" s="172" t="n">
        <f aca="false">ROUND(I276*H276,2)</f>
        <v>0</v>
      </c>
      <c r="BL276" s="3" t="s">
        <v>210</v>
      </c>
      <c r="BM276" s="171" t="s">
        <v>530</v>
      </c>
    </row>
    <row r="277" s="145" customFormat="true" ht="22.8" hidden="false" customHeight="true" outlineLevel="0" collapsed="false">
      <c r="B277" s="146"/>
      <c r="D277" s="147" t="s">
        <v>73</v>
      </c>
      <c r="E277" s="157" t="s">
        <v>531</v>
      </c>
      <c r="F277" s="157" t="s">
        <v>532</v>
      </c>
      <c r="I277" s="149"/>
      <c r="J277" s="158" t="n">
        <f aca="false">BK277</f>
        <v>0</v>
      </c>
      <c r="L277" s="146"/>
      <c r="M277" s="151"/>
      <c r="N277" s="152"/>
      <c r="O277" s="152"/>
      <c r="P277" s="153" t="n">
        <f aca="false">SUM(P278:P286)</f>
        <v>0</v>
      </c>
      <c r="Q277" s="152"/>
      <c r="R277" s="153" t="n">
        <f aca="false">SUM(R278:R286)</f>
        <v>0</v>
      </c>
      <c r="S277" s="152"/>
      <c r="T277" s="154" t="n">
        <f aca="false">SUM(T278:T286)</f>
        <v>0.0126</v>
      </c>
      <c r="AR277" s="147" t="s">
        <v>135</v>
      </c>
      <c r="AT277" s="155" t="s">
        <v>73</v>
      </c>
      <c r="AU277" s="155" t="s">
        <v>79</v>
      </c>
      <c r="AY277" s="147" t="s">
        <v>126</v>
      </c>
      <c r="BK277" s="156" t="n">
        <f aca="false">SUM(BK278:BK286)</f>
        <v>0</v>
      </c>
    </row>
    <row r="278" s="27" customFormat="true" ht="24.15" hidden="false" customHeight="true" outlineLevel="0" collapsed="false">
      <c r="A278" s="22"/>
      <c r="B278" s="159"/>
      <c r="C278" s="160" t="s">
        <v>533</v>
      </c>
      <c r="D278" s="160" t="s">
        <v>129</v>
      </c>
      <c r="E278" s="161" t="s">
        <v>534</v>
      </c>
      <c r="F278" s="162" t="s">
        <v>535</v>
      </c>
      <c r="G278" s="163" t="s">
        <v>202</v>
      </c>
      <c r="H278" s="164" t="n">
        <v>1</v>
      </c>
      <c r="I278" s="165"/>
      <c r="J278" s="166" t="n">
        <f aca="false">ROUND(I278*H278,2)</f>
        <v>0</v>
      </c>
      <c r="K278" s="162"/>
      <c r="L278" s="23"/>
      <c r="M278" s="167"/>
      <c r="N278" s="168" t="s">
        <v>40</v>
      </c>
      <c r="O278" s="60"/>
      <c r="P278" s="169" t="n">
        <f aca="false">O278*H278</f>
        <v>0</v>
      </c>
      <c r="Q278" s="169" t="n">
        <v>0</v>
      </c>
      <c r="R278" s="169" t="n">
        <f aca="false">Q278*H278</f>
        <v>0</v>
      </c>
      <c r="S278" s="169" t="n">
        <v>0</v>
      </c>
      <c r="T278" s="170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1" t="s">
        <v>210</v>
      </c>
      <c r="AT278" s="171" t="s">
        <v>129</v>
      </c>
      <c r="AU278" s="171" t="s">
        <v>135</v>
      </c>
      <c r="AY278" s="3" t="s">
        <v>126</v>
      </c>
      <c r="BE278" s="172" t="n">
        <f aca="false">IF(N278="základní",J278,0)</f>
        <v>0</v>
      </c>
      <c r="BF278" s="172" t="n">
        <f aca="false">IF(N278="snížená",J278,0)</f>
        <v>0</v>
      </c>
      <c r="BG278" s="172" t="n">
        <f aca="false">IF(N278="zákl. přenesená",J278,0)</f>
        <v>0</v>
      </c>
      <c r="BH278" s="172" t="n">
        <f aca="false">IF(N278="sníž. přenesená",J278,0)</f>
        <v>0</v>
      </c>
      <c r="BI278" s="172" t="n">
        <f aca="false">IF(N278="nulová",J278,0)</f>
        <v>0</v>
      </c>
      <c r="BJ278" s="3" t="s">
        <v>135</v>
      </c>
      <c r="BK278" s="172" t="n">
        <f aca="false">ROUND(I278*H278,2)</f>
        <v>0</v>
      </c>
      <c r="BL278" s="3" t="s">
        <v>210</v>
      </c>
      <c r="BM278" s="171" t="s">
        <v>536</v>
      </c>
    </row>
    <row r="279" s="27" customFormat="true" ht="24.15" hidden="false" customHeight="true" outlineLevel="0" collapsed="false">
      <c r="A279" s="22"/>
      <c r="B279" s="159"/>
      <c r="C279" s="160" t="s">
        <v>537</v>
      </c>
      <c r="D279" s="160" t="s">
        <v>129</v>
      </c>
      <c r="E279" s="161" t="s">
        <v>538</v>
      </c>
      <c r="F279" s="162" t="s">
        <v>539</v>
      </c>
      <c r="G279" s="163" t="s">
        <v>202</v>
      </c>
      <c r="H279" s="164" t="n">
        <v>7</v>
      </c>
      <c r="I279" s="165"/>
      <c r="J279" s="166" t="n">
        <f aca="false">ROUND(I279*H279,2)</f>
        <v>0</v>
      </c>
      <c r="K279" s="162"/>
      <c r="L279" s="23"/>
      <c r="M279" s="167"/>
      <c r="N279" s="168" t="s">
        <v>40</v>
      </c>
      <c r="O279" s="60"/>
      <c r="P279" s="169" t="n">
        <f aca="false">O279*H279</f>
        <v>0</v>
      </c>
      <c r="Q279" s="169" t="n">
        <v>0</v>
      </c>
      <c r="R279" s="169" t="n">
        <f aca="false">Q279*H279</f>
        <v>0</v>
      </c>
      <c r="S279" s="169" t="n">
        <v>0</v>
      </c>
      <c r="T279" s="170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1" t="s">
        <v>210</v>
      </c>
      <c r="AT279" s="171" t="s">
        <v>129</v>
      </c>
      <c r="AU279" s="171" t="s">
        <v>135</v>
      </c>
      <c r="AY279" s="3" t="s">
        <v>126</v>
      </c>
      <c r="BE279" s="172" t="n">
        <f aca="false">IF(N279="základní",J279,0)</f>
        <v>0</v>
      </c>
      <c r="BF279" s="172" t="n">
        <f aca="false">IF(N279="snížená",J279,0)</f>
        <v>0</v>
      </c>
      <c r="BG279" s="172" t="n">
        <f aca="false">IF(N279="zákl. přenesená",J279,0)</f>
        <v>0</v>
      </c>
      <c r="BH279" s="172" t="n">
        <f aca="false">IF(N279="sníž. přenesená",J279,0)</f>
        <v>0</v>
      </c>
      <c r="BI279" s="172" t="n">
        <f aca="false">IF(N279="nulová",J279,0)</f>
        <v>0</v>
      </c>
      <c r="BJ279" s="3" t="s">
        <v>135</v>
      </c>
      <c r="BK279" s="172" t="n">
        <f aca="false">ROUND(I279*H279,2)</f>
        <v>0</v>
      </c>
      <c r="BL279" s="3" t="s">
        <v>210</v>
      </c>
      <c r="BM279" s="171" t="s">
        <v>540</v>
      </c>
    </row>
    <row r="280" s="27" customFormat="true" ht="33" hidden="false" customHeight="true" outlineLevel="0" collapsed="false">
      <c r="A280" s="22"/>
      <c r="B280" s="159"/>
      <c r="C280" s="160" t="s">
        <v>541</v>
      </c>
      <c r="D280" s="160" t="s">
        <v>129</v>
      </c>
      <c r="E280" s="161" t="s">
        <v>542</v>
      </c>
      <c r="F280" s="162" t="s">
        <v>543</v>
      </c>
      <c r="G280" s="163" t="s">
        <v>202</v>
      </c>
      <c r="H280" s="164" t="n">
        <v>2</v>
      </c>
      <c r="I280" s="165"/>
      <c r="J280" s="166" t="n">
        <f aca="false">ROUND(I280*H280,2)</f>
        <v>0</v>
      </c>
      <c r="K280" s="162"/>
      <c r="L280" s="23"/>
      <c r="M280" s="167"/>
      <c r="N280" s="168" t="s">
        <v>40</v>
      </c>
      <c r="O280" s="60"/>
      <c r="P280" s="169" t="n">
        <f aca="false">O280*H280</f>
        <v>0</v>
      </c>
      <c r="Q280" s="169" t="n">
        <v>0</v>
      </c>
      <c r="R280" s="169" t="n">
        <f aca="false">Q280*H280</f>
        <v>0</v>
      </c>
      <c r="S280" s="169" t="n">
        <v>0</v>
      </c>
      <c r="T280" s="170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1" t="s">
        <v>210</v>
      </c>
      <c r="AT280" s="171" t="s">
        <v>129</v>
      </c>
      <c r="AU280" s="171" t="s">
        <v>135</v>
      </c>
      <c r="AY280" s="3" t="s">
        <v>126</v>
      </c>
      <c r="BE280" s="172" t="n">
        <f aca="false">IF(N280="základní",J280,0)</f>
        <v>0</v>
      </c>
      <c r="BF280" s="172" t="n">
        <f aca="false">IF(N280="snížená",J280,0)</f>
        <v>0</v>
      </c>
      <c r="BG280" s="172" t="n">
        <f aca="false">IF(N280="zákl. přenesená",J280,0)</f>
        <v>0</v>
      </c>
      <c r="BH280" s="172" t="n">
        <f aca="false">IF(N280="sníž. přenesená",J280,0)</f>
        <v>0</v>
      </c>
      <c r="BI280" s="172" t="n">
        <f aca="false">IF(N280="nulová",J280,0)</f>
        <v>0</v>
      </c>
      <c r="BJ280" s="3" t="s">
        <v>135</v>
      </c>
      <c r="BK280" s="172" t="n">
        <f aca="false">ROUND(I280*H280,2)</f>
        <v>0</v>
      </c>
      <c r="BL280" s="3" t="s">
        <v>210</v>
      </c>
      <c r="BM280" s="171" t="s">
        <v>544</v>
      </c>
    </row>
    <row r="281" s="27" customFormat="true" ht="37.8" hidden="false" customHeight="true" outlineLevel="0" collapsed="false">
      <c r="A281" s="22"/>
      <c r="B281" s="159"/>
      <c r="C281" s="160" t="s">
        <v>545</v>
      </c>
      <c r="D281" s="160" t="s">
        <v>129</v>
      </c>
      <c r="E281" s="161" t="s">
        <v>546</v>
      </c>
      <c r="F281" s="162" t="s">
        <v>547</v>
      </c>
      <c r="G281" s="163" t="s">
        <v>202</v>
      </c>
      <c r="H281" s="164" t="n">
        <v>2</v>
      </c>
      <c r="I281" s="165"/>
      <c r="J281" s="166" t="n">
        <f aca="false">ROUND(I281*H281,2)</f>
        <v>0</v>
      </c>
      <c r="K281" s="162"/>
      <c r="L281" s="23"/>
      <c r="M281" s="167"/>
      <c r="N281" s="168" t="s">
        <v>40</v>
      </c>
      <c r="O281" s="60"/>
      <c r="P281" s="169" t="n">
        <f aca="false">O281*H281</f>
        <v>0</v>
      </c>
      <c r="Q281" s="169" t="n">
        <v>0</v>
      </c>
      <c r="R281" s="169" t="n">
        <f aca="false">Q281*H281</f>
        <v>0</v>
      </c>
      <c r="S281" s="169" t="n">
        <v>0.0018</v>
      </c>
      <c r="T281" s="170" t="n">
        <f aca="false">S281*H281</f>
        <v>0.0036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1" t="s">
        <v>210</v>
      </c>
      <c r="AT281" s="171" t="s">
        <v>129</v>
      </c>
      <c r="AU281" s="171" t="s">
        <v>135</v>
      </c>
      <c r="AY281" s="3" t="s">
        <v>126</v>
      </c>
      <c r="BE281" s="172" t="n">
        <f aca="false">IF(N281="základní",J281,0)</f>
        <v>0</v>
      </c>
      <c r="BF281" s="172" t="n">
        <f aca="false">IF(N281="snížená",J281,0)</f>
        <v>0</v>
      </c>
      <c r="BG281" s="172" t="n">
        <f aca="false">IF(N281="zákl. přenesená",J281,0)</f>
        <v>0</v>
      </c>
      <c r="BH281" s="172" t="n">
        <f aca="false">IF(N281="sníž. přenesená",J281,0)</f>
        <v>0</v>
      </c>
      <c r="BI281" s="172" t="n">
        <f aca="false">IF(N281="nulová",J281,0)</f>
        <v>0</v>
      </c>
      <c r="BJ281" s="3" t="s">
        <v>135</v>
      </c>
      <c r="BK281" s="172" t="n">
        <f aca="false">ROUND(I281*H281,2)</f>
        <v>0</v>
      </c>
      <c r="BL281" s="3" t="s">
        <v>210</v>
      </c>
      <c r="BM281" s="171" t="s">
        <v>548</v>
      </c>
    </row>
    <row r="282" s="27" customFormat="true" ht="24.15" hidden="false" customHeight="true" outlineLevel="0" collapsed="false">
      <c r="A282" s="22"/>
      <c r="B282" s="159"/>
      <c r="C282" s="160" t="s">
        <v>549</v>
      </c>
      <c r="D282" s="160" t="s">
        <v>129</v>
      </c>
      <c r="E282" s="161" t="s">
        <v>550</v>
      </c>
      <c r="F282" s="162" t="s">
        <v>551</v>
      </c>
      <c r="G282" s="163" t="s">
        <v>202</v>
      </c>
      <c r="H282" s="164" t="n">
        <v>1</v>
      </c>
      <c r="I282" s="165"/>
      <c r="J282" s="166" t="n">
        <f aca="false">ROUND(I282*H282,2)</f>
        <v>0</v>
      </c>
      <c r="K282" s="162"/>
      <c r="L282" s="23"/>
      <c r="M282" s="167"/>
      <c r="N282" s="168" t="s">
        <v>40</v>
      </c>
      <c r="O282" s="60"/>
      <c r="P282" s="169" t="n">
        <f aca="false">O282*H282</f>
        <v>0</v>
      </c>
      <c r="Q282" s="169" t="n">
        <v>0</v>
      </c>
      <c r="R282" s="169" t="n">
        <f aca="false">Q282*H282</f>
        <v>0</v>
      </c>
      <c r="S282" s="169" t="n">
        <v>0.0018</v>
      </c>
      <c r="T282" s="170" t="n">
        <f aca="false">S282*H282</f>
        <v>0.0018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1" t="s">
        <v>210</v>
      </c>
      <c r="AT282" s="171" t="s">
        <v>129</v>
      </c>
      <c r="AU282" s="171" t="s">
        <v>135</v>
      </c>
      <c r="AY282" s="3" t="s">
        <v>126</v>
      </c>
      <c r="BE282" s="172" t="n">
        <f aca="false">IF(N282="základní",J282,0)</f>
        <v>0</v>
      </c>
      <c r="BF282" s="172" t="n">
        <f aca="false">IF(N282="snížená",J282,0)</f>
        <v>0</v>
      </c>
      <c r="BG282" s="172" t="n">
        <f aca="false">IF(N282="zákl. přenesená",J282,0)</f>
        <v>0</v>
      </c>
      <c r="BH282" s="172" t="n">
        <f aca="false">IF(N282="sníž. přenesená",J282,0)</f>
        <v>0</v>
      </c>
      <c r="BI282" s="172" t="n">
        <f aca="false">IF(N282="nulová",J282,0)</f>
        <v>0</v>
      </c>
      <c r="BJ282" s="3" t="s">
        <v>135</v>
      </c>
      <c r="BK282" s="172" t="n">
        <f aca="false">ROUND(I282*H282,2)</f>
        <v>0</v>
      </c>
      <c r="BL282" s="3" t="s">
        <v>210</v>
      </c>
      <c r="BM282" s="171" t="s">
        <v>552</v>
      </c>
    </row>
    <row r="283" s="27" customFormat="true" ht="24.15" hidden="false" customHeight="true" outlineLevel="0" collapsed="false">
      <c r="A283" s="22"/>
      <c r="B283" s="159"/>
      <c r="C283" s="160" t="s">
        <v>553</v>
      </c>
      <c r="D283" s="160" t="s">
        <v>129</v>
      </c>
      <c r="E283" s="161" t="s">
        <v>554</v>
      </c>
      <c r="F283" s="162" t="s">
        <v>555</v>
      </c>
      <c r="G283" s="163" t="s">
        <v>202</v>
      </c>
      <c r="H283" s="164" t="n">
        <v>1</v>
      </c>
      <c r="I283" s="165"/>
      <c r="J283" s="166" t="n">
        <f aca="false">ROUND(I283*H283,2)</f>
        <v>0</v>
      </c>
      <c r="K283" s="162"/>
      <c r="L283" s="23"/>
      <c r="M283" s="167"/>
      <c r="N283" s="168" t="s">
        <v>40</v>
      </c>
      <c r="O283" s="60"/>
      <c r="P283" s="169" t="n">
        <f aca="false">O283*H283</f>
        <v>0</v>
      </c>
      <c r="Q283" s="169" t="n">
        <v>0</v>
      </c>
      <c r="R283" s="169" t="n">
        <f aca="false">Q283*H283</f>
        <v>0</v>
      </c>
      <c r="S283" s="169" t="n">
        <v>0.0018</v>
      </c>
      <c r="T283" s="170" t="n">
        <f aca="false">S283*H283</f>
        <v>0.0018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1" t="s">
        <v>210</v>
      </c>
      <c r="AT283" s="171" t="s">
        <v>129</v>
      </c>
      <c r="AU283" s="171" t="s">
        <v>135</v>
      </c>
      <c r="AY283" s="3" t="s">
        <v>126</v>
      </c>
      <c r="BE283" s="172" t="n">
        <f aca="false">IF(N283="základní",J283,0)</f>
        <v>0</v>
      </c>
      <c r="BF283" s="172" t="n">
        <f aca="false">IF(N283="snížená",J283,0)</f>
        <v>0</v>
      </c>
      <c r="BG283" s="172" t="n">
        <f aca="false">IF(N283="zákl. přenesená",J283,0)</f>
        <v>0</v>
      </c>
      <c r="BH283" s="172" t="n">
        <f aca="false">IF(N283="sníž. přenesená",J283,0)</f>
        <v>0</v>
      </c>
      <c r="BI283" s="172" t="n">
        <f aca="false">IF(N283="nulová",J283,0)</f>
        <v>0</v>
      </c>
      <c r="BJ283" s="3" t="s">
        <v>135</v>
      </c>
      <c r="BK283" s="172" t="n">
        <f aca="false">ROUND(I283*H283,2)</f>
        <v>0</v>
      </c>
      <c r="BL283" s="3" t="s">
        <v>210</v>
      </c>
      <c r="BM283" s="171" t="s">
        <v>556</v>
      </c>
    </row>
    <row r="284" s="27" customFormat="true" ht="49.05" hidden="false" customHeight="true" outlineLevel="0" collapsed="false">
      <c r="A284" s="22"/>
      <c r="B284" s="159"/>
      <c r="C284" s="160" t="s">
        <v>557</v>
      </c>
      <c r="D284" s="160" t="s">
        <v>129</v>
      </c>
      <c r="E284" s="161" t="s">
        <v>558</v>
      </c>
      <c r="F284" s="162" t="s">
        <v>559</v>
      </c>
      <c r="G284" s="163" t="s">
        <v>207</v>
      </c>
      <c r="H284" s="164" t="n">
        <v>1</v>
      </c>
      <c r="I284" s="165"/>
      <c r="J284" s="166" t="n">
        <f aca="false">ROUND(I284*H284,2)</f>
        <v>0</v>
      </c>
      <c r="K284" s="162"/>
      <c r="L284" s="23"/>
      <c r="M284" s="167"/>
      <c r="N284" s="168" t="s">
        <v>40</v>
      </c>
      <c r="O284" s="60"/>
      <c r="P284" s="169" t="n">
        <f aca="false">O284*H284</f>
        <v>0</v>
      </c>
      <c r="Q284" s="169" t="n">
        <v>0</v>
      </c>
      <c r="R284" s="169" t="n">
        <f aca="false">Q284*H284</f>
        <v>0</v>
      </c>
      <c r="S284" s="169" t="n">
        <v>0.0018</v>
      </c>
      <c r="T284" s="170" t="n">
        <f aca="false">S284*H284</f>
        <v>0.0018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1" t="s">
        <v>210</v>
      </c>
      <c r="AT284" s="171" t="s">
        <v>129</v>
      </c>
      <c r="AU284" s="171" t="s">
        <v>135</v>
      </c>
      <c r="AY284" s="3" t="s">
        <v>126</v>
      </c>
      <c r="BE284" s="172" t="n">
        <f aca="false">IF(N284="základní",J284,0)</f>
        <v>0</v>
      </c>
      <c r="BF284" s="172" t="n">
        <f aca="false">IF(N284="snížená",J284,0)</f>
        <v>0</v>
      </c>
      <c r="BG284" s="172" t="n">
        <f aca="false">IF(N284="zákl. přenesená",J284,0)</f>
        <v>0</v>
      </c>
      <c r="BH284" s="172" t="n">
        <f aca="false">IF(N284="sníž. přenesená",J284,0)</f>
        <v>0</v>
      </c>
      <c r="BI284" s="172" t="n">
        <f aca="false">IF(N284="nulová",J284,0)</f>
        <v>0</v>
      </c>
      <c r="BJ284" s="3" t="s">
        <v>135</v>
      </c>
      <c r="BK284" s="172" t="n">
        <f aca="false">ROUND(I284*H284,2)</f>
        <v>0</v>
      </c>
      <c r="BL284" s="3" t="s">
        <v>210</v>
      </c>
      <c r="BM284" s="171" t="s">
        <v>560</v>
      </c>
    </row>
    <row r="285" s="27" customFormat="true" ht="16.5" hidden="false" customHeight="true" outlineLevel="0" collapsed="false">
      <c r="A285" s="22"/>
      <c r="B285" s="159"/>
      <c r="C285" s="160" t="s">
        <v>561</v>
      </c>
      <c r="D285" s="160" t="s">
        <v>129</v>
      </c>
      <c r="E285" s="161" t="s">
        <v>562</v>
      </c>
      <c r="F285" s="162" t="s">
        <v>563</v>
      </c>
      <c r="G285" s="163" t="s">
        <v>207</v>
      </c>
      <c r="H285" s="164" t="n">
        <v>2</v>
      </c>
      <c r="I285" s="165"/>
      <c r="J285" s="166" t="n">
        <f aca="false">ROUND(I285*H285,2)</f>
        <v>0</v>
      </c>
      <c r="K285" s="162"/>
      <c r="L285" s="23"/>
      <c r="M285" s="167"/>
      <c r="N285" s="168" t="s">
        <v>40</v>
      </c>
      <c r="O285" s="60"/>
      <c r="P285" s="169" t="n">
        <f aca="false">O285*H285</f>
        <v>0</v>
      </c>
      <c r="Q285" s="169" t="n">
        <v>0</v>
      </c>
      <c r="R285" s="169" t="n">
        <f aca="false">Q285*H285</f>
        <v>0</v>
      </c>
      <c r="S285" s="169" t="n">
        <v>0.0018</v>
      </c>
      <c r="T285" s="170" t="n">
        <f aca="false">S285*H285</f>
        <v>0.0036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1" t="s">
        <v>210</v>
      </c>
      <c r="AT285" s="171" t="s">
        <v>129</v>
      </c>
      <c r="AU285" s="171" t="s">
        <v>135</v>
      </c>
      <c r="AY285" s="3" t="s">
        <v>126</v>
      </c>
      <c r="BE285" s="172" t="n">
        <f aca="false">IF(N285="základní",J285,0)</f>
        <v>0</v>
      </c>
      <c r="BF285" s="172" t="n">
        <f aca="false">IF(N285="snížená",J285,0)</f>
        <v>0</v>
      </c>
      <c r="BG285" s="172" t="n">
        <f aca="false">IF(N285="zákl. přenesená",J285,0)</f>
        <v>0</v>
      </c>
      <c r="BH285" s="172" t="n">
        <f aca="false">IF(N285="sníž. přenesená",J285,0)</f>
        <v>0</v>
      </c>
      <c r="BI285" s="172" t="n">
        <f aca="false">IF(N285="nulová",J285,0)</f>
        <v>0</v>
      </c>
      <c r="BJ285" s="3" t="s">
        <v>135</v>
      </c>
      <c r="BK285" s="172" t="n">
        <f aca="false">ROUND(I285*H285,2)</f>
        <v>0</v>
      </c>
      <c r="BL285" s="3" t="s">
        <v>210</v>
      </c>
      <c r="BM285" s="171" t="s">
        <v>564</v>
      </c>
    </row>
    <row r="286" s="27" customFormat="true" ht="24.15" hidden="false" customHeight="true" outlineLevel="0" collapsed="false">
      <c r="A286" s="22"/>
      <c r="B286" s="159"/>
      <c r="C286" s="160" t="s">
        <v>565</v>
      </c>
      <c r="D286" s="160" t="s">
        <v>129</v>
      </c>
      <c r="E286" s="161" t="s">
        <v>566</v>
      </c>
      <c r="F286" s="162" t="s">
        <v>567</v>
      </c>
      <c r="G286" s="163" t="s">
        <v>337</v>
      </c>
      <c r="H286" s="192"/>
      <c r="I286" s="165"/>
      <c r="J286" s="166" t="n">
        <f aca="false">ROUND(I286*H286,2)</f>
        <v>0</v>
      </c>
      <c r="K286" s="162" t="s">
        <v>133</v>
      </c>
      <c r="L286" s="23"/>
      <c r="M286" s="167"/>
      <c r="N286" s="168" t="s">
        <v>40</v>
      </c>
      <c r="O286" s="60"/>
      <c r="P286" s="169" t="n">
        <f aca="false">O286*H286</f>
        <v>0</v>
      </c>
      <c r="Q286" s="169" t="n">
        <v>0</v>
      </c>
      <c r="R286" s="169" t="n">
        <f aca="false">Q286*H286</f>
        <v>0</v>
      </c>
      <c r="S286" s="169" t="n">
        <v>0</v>
      </c>
      <c r="T286" s="170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1" t="s">
        <v>210</v>
      </c>
      <c r="AT286" s="171" t="s">
        <v>129</v>
      </c>
      <c r="AU286" s="171" t="s">
        <v>135</v>
      </c>
      <c r="AY286" s="3" t="s">
        <v>126</v>
      </c>
      <c r="BE286" s="172" t="n">
        <f aca="false">IF(N286="základní",J286,0)</f>
        <v>0</v>
      </c>
      <c r="BF286" s="172" t="n">
        <f aca="false">IF(N286="snížená",J286,0)</f>
        <v>0</v>
      </c>
      <c r="BG286" s="172" t="n">
        <f aca="false">IF(N286="zákl. přenesená",J286,0)</f>
        <v>0</v>
      </c>
      <c r="BH286" s="172" t="n">
        <f aca="false">IF(N286="sníž. přenesená",J286,0)</f>
        <v>0</v>
      </c>
      <c r="BI286" s="172" t="n">
        <f aca="false">IF(N286="nulová",J286,0)</f>
        <v>0</v>
      </c>
      <c r="BJ286" s="3" t="s">
        <v>135</v>
      </c>
      <c r="BK286" s="172" t="n">
        <f aca="false">ROUND(I286*H286,2)</f>
        <v>0</v>
      </c>
      <c r="BL286" s="3" t="s">
        <v>210</v>
      </c>
      <c r="BM286" s="171" t="s">
        <v>568</v>
      </c>
    </row>
    <row r="287" s="145" customFormat="true" ht="22.8" hidden="false" customHeight="true" outlineLevel="0" collapsed="false">
      <c r="B287" s="146"/>
      <c r="D287" s="147" t="s">
        <v>73</v>
      </c>
      <c r="E287" s="157" t="s">
        <v>569</v>
      </c>
      <c r="F287" s="157" t="s">
        <v>570</v>
      </c>
      <c r="I287" s="149"/>
      <c r="J287" s="158" t="n">
        <f aca="false">BK287</f>
        <v>0</v>
      </c>
      <c r="L287" s="146"/>
      <c r="M287" s="151"/>
      <c r="N287" s="152"/>
      <c r="O287" s="152"/>
      <c r="P287" s="153" t="n">
        <f aca="false">SUM(P288:P304)</f>
        <v>0</v>
      </c>
      <c r="Q287" s="152"/>
      <c r="R287" s="153" t="n">
        <f aca="false">SUM(R288:R304)</f>
        <v>0.3187275</v>
      </c>
      <c r="S287" s="152"/>
      <c r="T287" s="154" t="n">
        <f aca="false">SUM(T288:T304)</f>
        <v>0</v>
      </c>
      <c r="AR287" s="147" t="s">
        <v>135</v>
      </c>
      <c r="AT287" s="155" t="s">
        <v>73</v>
      </c>
      <c r="AU287" s="155" t="s">
        <v>79</v>
      </c>
      <c r="AY287" s="147" t="s">
        <v>126</v>
      </c>
      <c r="BK287" s="156" t="n">
        <f aca="false">SUM(BK288:BK304)</f>
        <v>0</v>
      </c>
    </row>
    <row r="288" s="27" customFormat="true" ht="16.5" hidden="false" customHeight="true" outlineLevel="0" collapsed="false">
      <c r="A288" s="22"/>
      <c r="B288" s="159"/>
      <c r="C288" s="160" t="s">
        <v>571</v>
      </c>
      <c r="D288" s="160" t="s">
        <v>129</v>
      </c>
      <c r="E288" s="161" t="s">
        <v>572</v>
      </c>
      <c r="F288" s="162" t="s">
        <v>573</v>
      </c>
      <c r="G288" s="163" t="s">
        <v>139</v>
      </c>
      <c r="H288" s="164" t="n">
        <v>7.95</v>
      </c>
      <c r="I288" s="165"/>
      <c r="J288" s="166" t="n">
        <f aca="false">ROUND(I288*H288,2)</f>
        <v>0</v>
      </c>
      <c r="K288" s="162" t="s">
        <v>133</v>
      </c>
      <c r="L288" s="23"/>
      <c r="M288" s="167"/>
      <c r="N288" s="168" t="s">
        <v>40</v>
      </c>
      <c r="O288" s="60"/>
      <c r="P288" s="169" t="n">
        <f aca="false">O288*H288</f>
        <v>0</v>
      </c>
      <c r="Q288" s="169" t="n">
        <v>0</v>
      </c>
      <c r="R288" s="169" t="n">
        <f aca="false">Q288*H288</f>
        <v>0</v>
      </c>
      <c r="S288" s="169" t="n">
        <v>0</v>
      </c>
      <c r="T288" s="170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1" t="s">
        <v>210</v>
      </c>
      <c r="AT288" s="171" t="s">
        <v>129</v>
      </c>
      <c r="AU288" s="171" t="s">
        <v>135</v>
      </c>
      <c r="AY288" s="3" t="s">
        <v>126</v>
      </c>
      <c r="BE288" s="172" t="n">
        <f aca="false">IF(N288="základní",J288,0)</f>
        <v>0</v>
      </c>
      <c r="BF288" s="172" t="n">
        <f aca="false">IF(N288="snížená",J288,0)</f>
        <v>0</v>
      </c>
      <c r="BG288" s="172" t="n">
        <f aca="false">IF(N288="zákl. přenesená",J288,0)</f>
        <v>0</v>
      </c>
      <c r="BH288" s="172" t="n">
        <f aca="false">IF(N288="sníž. přenesená",J288,0)</f>
        <v>0</v>
      </c>
      <c r="BI288" s="172" t="n">
        <f aca="false">IF(N288="nulová",J288,0)</f>
        <v>0</v>
      </c>
      <c r="BJ288" s="3" t="s">
        <v>135</v>
      </c>
      <c r="BK288" s="172" t="n">
        <f aca="false">ROUND(I288*H288,2)</f>
        <v>0</v>
      </c>
      <c r="BL288" s="3" t="s">
        <v>210</v>
      </c>
      <c r="BM288" s="171" t="s">
        <v>574</v>
      </c>
    </row>
    <row r="289" s="27" customFormat="true" ht="16.5" hidden="false" customHeight="true" outlineLevel="0" collapsed="false">
      <c r="A289" s="22"/>
      <c r="B289" s="159"/>
      <c r="C289" s="160" t="s">
        <v>575</v>
      </c>
      <c r="D289" s="160" t="s">
        <v>129</v>
      </c>
      <c r="E289" s="161" t="s">
        <v>576</v>
      </c>
      <c r="F289" s="162" t="s">
        <v>577</v>
      </c>
      <c r="G289" s="163" t="s">
        <v>139</v>
      </c>
      <c r="H289" s="164" t="n">
        <v>7.95</v>
      </c>
      <c r="I289" s="165"/>
      <c r="J289" s="166" t="n">
        <f aca="false">ROUND(I289*H289,2)</f>
        <v>0</v>
      </c>
      <c r="K289" s="162" t="s">
        <v>133</v>
      </c>
      <c r="L289" s="23"/>
      <c r="M289" s="167"/>
      <c r="N289" s="168" t="s">
        <v>40</v>
      </c>
      <c r="O289" s="60"/>
      <c r="P289" s="169" t="n">
        <f aca="false">O289*H289</f>
        <v>0</v>
      </c>
      <c r="Q289" s="169" t="n">
        <v>0.0003</v>
      </c>
      <c r="R289" s="169" t="n">
        <f aca="false">Q289*H289</f>
        <v>0.002385</v>
      </c>
      <c r="S289" s="169" t="n">
        <v>0</v>
      </c>
      <c r="T289" s="170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1" t="s">
        <v>210</v>
      </c>
      <c r="AT289" s="171" t="s">
        <v>129</v>
      </c>
      <c r="AU289" s="171" t="s">
        <v>135</v>
      </c>
      <c r="AY289" s="3" t="s">
        <v>126</v>
      </c>
      <c r="BE289" s="172" t="n">
        <f aca="false">IF(N289="základní",J289,0)</f>
        <v>0</v>
      </c>
      <c r="BF289" s="172" t="n">
        <f aca="false">IF(N289="snížená",J289,0)</f>
        <v>0</v>
      </c>
      <c r="BG289" s="172" t="n">
        <f aca="false">IF(N289="zákl. přenesená",J289,0)</f>
        <v>0</v>
      </c>
      <c r="BH289" s="172" t="n">
        <f aca="false">IF(N289="sníž. přenesená",J289,0)</f>
        <v>0</v>
      </c>
      <c r="BI289" s="172" t="n">
        <f aca="false">IF(N289="nulová",J289,0)</f>
        <v>0</v>
      </c>
      <c r="BJ289" s="3" t="s">
        <v>135</v>
      </c>
      <c r="BK289" s="172" t="n">
        <f aca="false">ROUND(I289*H289,2)</f>
        <v>0</v>
      </c>
      <c r="BL289" s="3" t="s">
        <v>210</v>
      </c>
      <c r="BM289" s="171" t="s">
        <v>578</v>
      </c>
    </row>
    <row r="290" s="27" customFormat="true" ht="21.75" hidden="false" customHeight="true" outlineLevel="0" collapsed="false">
      <c r="A290" s="22"/>
      <c r="B290" s="159"/>
      <c r="C290" s="160" t="s">
        <v>579</v>
      </c>
      <c r="D290" s="160" t="s">
        <v>129</v>
      </c>
      <c r="E290" s="161" t="s">
        <v>580</v>
      </c>
      <c r="F290" s="162" t="s">
        <v>581</v>
      </c>
      <c r="G290" s="163" t="s">
        <v>139</v>
      </c>
      <c r="H290" s="164" t="n">
        <v>7.95</v>
      </c>
      <c r="I290" s="165"/>
      <c r="J290" s="166" t="n">
        <f aca="false">ROUND(I290*H290,2)</f>
        <v>0</v>
      </c>
      <c r="K290" s="162" t="s">
        <v>133</v>
      </c>
      <c r="L290" s="23"/>
      <c r="M290" s="167"/>
      <c r="N290" s="168" t="s">
        <v>40</v>
      </c>
      <c r="O290" s="60"/>
      <c r="P290" s="169" t="n">
        <f aca="false">O290*H290</f>
        <v>0</v>
      </c>
      <c r="Q290" s="169" t="n">
        <v>0</v>
      </c>
      <c r="R290" s="169" t="n">
        <f aca="false">Q290*H290</f>
        <v>0</v>
      </c>
      <c r="S290" s="169" t="n">
        <v>0</v>
      </c>
      <c r="T290" s="170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1" t="s">
        <v>210</v>
      </c>
      <c r="AT290" s="171" t="s">
        <v>129</v>
      </c>
      <c r="AU290" s="171" t="s">
        <v>135</v>
      </c>
      <c r="AY290" s="3" t="s">
        <v>126</v>
      </c>
      <c r="BE290" s="172" t="n">
        <f aca="false">IF(N290="základní",J290,0)</f>
        <v>0</v>
      </c>
      <c r="BF290" s="172" t="n">
        <f aca="false">IF(N290="snížená",J290,0)</f>
        <v>0</v>
      </c>
      <c r="BG290" s="172" t="n">
        <f aca="false">IF(N290="zákl. přenesená",J290,0)</f>
        <v>0</v>
      </c>
      <c r="BH290" s="172" t="n">
        <f aca="false">IF(N290="sníž. přenesená",J290,0)</f>
        <v>0</v>
      </c>
      <c r="BI290" s="172" t="n">
        <f aca="false">IF(N290="nulová",J290,0)</f>
        <v>0</v>
      </c>
      <c r="BJ290" s="3" t="s">
        <v>135</v>
      </c>
      <c r="BK290" s="172" t="n">
        <f aca="false">ROUND(I290*H290,2)</f>
        <v>0</v>
      </c>
      <c r="BL290" s="3" t="s">
        <v>210</v>
      </c>
      <c r="BM290" s="171" t="s">
        <v>582</v>
      </c>
    </row>
    <row r="291" s="27" customFormat="true" ht="33" hidden="false" customHeight="true" outlineLevel="0" collapsed="false">
      <c r="A291" s="22"/>
      <c r="B291" s="159"/>
      <c r="C291" s="160" t="s">
        <v>583</v>
      </c>
      <c r="D291" s="160" t="s">
        <v>129</v>
      </c>
      <c r="E291" s="161" t="s">
        <v>584</v>
      </c>
      <c r="F291" s="162" t="s">
        <v>585</v>
      </c>
      <c r="G291" s="163" t="s">
        <v>132</v>
      </c>
      <c r="H291" s="164" t="n">
        <v>7.6</v>
      </c>
      <c r="I291" s="165"/>
      <c r="J291" s="166" t="n">
        <f aca="false">ROUND(I291*H291,2)</f>
        <v>0</v>
      </c>
      <c r="K291" s="162" t="s">
        <v>133</v>
      </c>
      <c r="L291" s="23"/>
      <c r="M291" s="167"/>
      <c r="N291" s="168" t="s">
        <v>40</v>
      </c>
      <c r="O291" s="60"/>
      <c r="P291" s="169" t="n">
        <f aca="false">O291*H291</f>
        <v>0</v>
      </c>
      <c r="Q291" s="169" t="n">
        <v>0.00058</v>
      </c>
      <c r="R291" s="169" t="n">
        <f aca="false">Q291*H291</f>
        <v>0.004408</v>
      </c>
      <c r="S291" s="169" t="n">
        <v>0</v>
      </c>
      <c r="T291" s="170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1" t="s">
        <v>210</v>
      </c>
      <c r="AT291" s="171" t="s">
        <v>129</v>
      </c>
      <c r="AU291" s="171" t="s">
        <v>135</v>
      </c>
      <c r="AY291" s="3" t="s">
        <v>126</v>
      </c>
      <c r="BE291" s="172" t="n">
        <f aca="false">IF(N291="základní",J291,0)</f>
        <v>0</v>
      </c>
      <c r="BF291" s="172" t="n">
        <f aca="false">IF(N291="snížená",J291,0)</f>
        <v>0</v>
      </c>
      <c r="BG291" s="172" t="n">
        <f aca="false">IF(N291="zákl. přenesená",J291,0)</f>
        <v>0</v>
      </c>
      <c r="BH291" s="172" t="n">
        <f aca="false">IF(N291="sníž. přenesená",J291,0)</f>
        <v>0</v>
      </c>
      <c r="BI291" s="172" t="n">
        <f aca="false">IF(N291="nulová",J291,0)</f>
        <v>0</v>
      </c>
      <c r="BJ291" s="3" t="s">
        <v>135</v>
      </c>
      <c r="BK291" s="172" t="n">
        <f aca="false">ROUND(I291*H291,2)</f>
        <v>0</v>
      </c>
      <c r="BL291" s="3" t="s">
        <v>210</v>
      </c>
      <c r="BM291" s="171" t="s">
        <v>586</v>
      </c>
    </row>
    <row r="292" s="173" customFormat="true" ht="12.8" hidden="false" customHeight="false" outlineLevel="0" collapsed="false">
      <c r="B292" s="174"/>
      <c r="D292" s="175" t="s">
        <v>146</v>
      </c>
      <c r="E292" s="176"/>
      <c r="F292" s="177" t="s">
        <v>587</v>
      </c>
      <c r="H292" s="178" t="n">
        <v>7.6</v>
      </c>
      <c r="I292" s="179"/>
      <c r="L292" s="174"/>
      <c r="M292" s="180"/>
      <c r="N292" s="181"/>
      <c r="O292" s="181"/>
      <c r="P292" s="181"/>
      <c r="Q292" s="181"/>
      <c r="R292" s="181"/>
      <c r="S292" s="181"/>
      <c r="T292" s="182"/>
      <c r="AT292" s="176" t="s">
        <v>146</v>
      </c>
      <c r="AU292" s="176" t="s">
        <v>135</v>
      </c>
      <c r="AV292" s="173" t="s">
        <v>135</v>
      </c>
      <c r="AW292" s="173" t="s">
        <v>31</v>
      </c>
      <c r="AX292" s="173" t="s">
        <v>79</v>
      </c>
      <c r="AY292" s="176" t="s">
        <v>126</v>
      </c>
    </row>
    <row r="293" s="27" customFormat="true" ht="33" hidden="false" customHeight="true" outlineLevel="0" collapsed="false">
      <c r="A293" s="22"/>
      <c r="B293" s="159"/>
      <c r="C293" s="160" t="s">
        <v>588</v>
      </c>
      <c r="D293" s="160" t="s">
        <v>129</v>
      </c>
      <c r="E293" s="161" t="s">
        <v>589</v>
      </c>
      <c r="F293" s="162" t="s">
        <v>590</v>
      </c>
      <c r="G293" s="163" t="s">
        <v>139</v>
      </c>
      <c r="H293" s="164" t="n">
        <v>7.95</v>
      </c>
      <c r="I293" s="165"/>
      <c r="J293" s="166" t="n">
        <f aca="false">ROUND(I293*H293,2)</f>
        <v>0</v>
      </c>
      <c r="K293" s="162" t="s">
        <v>133</v>
      </c>
      <c r="L293" s="23"/>
      <c r="M293" s="167"/>
      <c r="N293" s="168" t="s">
        <v>40</v>
      </c>
      <c r="O293" s="60"/>
      <c r="P293" s="169" t="n">
        <f aca="false">O293*H293</f>
        <v>0</v>
      </c>
      <c r="Q293" s="169" t="n">
        <v>0.00903</v>
      </c>
      <c r="R293" s="169" t="n">
        <f aca="false">Q293*H293</f>
        <v>0.0717885</v>
      </c>
      <c r="S293" s="169" t="n">
        <v>0</v>
      </c>
      <c r="T293" s="170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1" t="s">
        <v>210</v>
      </c>
      <c r="AT293" s="171" t="s">
        <v>129</v>
      </c>
      <c r="AU293" s="171" t="s">
        <v>135</v>
      </c>
      <c r="AY293" s="3" t="s">
        <v>126</v>
      </c>
      <c r="BE293" s="172" t="n">
        <f aca="false">IF(N293="základní",J293,0)</f>
        <v>0</v>
      </c>
      <c r="BF293" s="172" t="n">
        <f aca="false">IF(N293="snížená",J293,0)</f>
        <v>0</v>
      </c>
      <c r="BG293" s="172" t="n">
        <f aca="false">IF(N293="zákl. přenesená",J293,0)</f>
        <v>0</v>
      </c>
      <c r="BH293" s="172" t="n">
        <f aca="false">IF(N293="sníž. přenesená",J293,0)</f>
        <v>0</v>
      </c>
      <c r="BI293" s="172" t="n">
        <f aca="false">IF(N293="nulová",J293,0)</f>
        <v>0</v>
      </c>
      <c r="BJ293" s="3" t="s">
        <v>135</v>
      </c>
      <c r="BK293" s="172" t="n">
        <f aca="false">ROUND(I293*H293,2)</f>
        <v>0</v>
      </c>
      <c r="BL293" s="3" t="s">
        <v>210</v>
      </c>
      <c r="BM293" s="171" t="s">
        <v>591</v>
      </c>
    </row>
    <row r="294" s="27" customFormat="true" ht="24.15" hidden="false" customHeight="true" outlineLevel="0" collapsed="false">
      <c r="A294" s="22"/>
      <c r="B294" s="159"/>
      <c r="C294" s="193" t="s">
        <v>592</v>
      </c>
      <c r="D294" s="193" t="s">
        <v>449</v>
      </c>
      <c r="E294" s="194" t="s">
        <v>593</v>
      </c>
      <c r="F294" s="195" t="s">
        <v>594</v>
      </c>
      <c r="G294" s="196" t="s">
        <v>139</v>
      </c>
      <c r="H294" s="197" t="n">
        <v>10.017</v>
      </c>
      <c r="I294" s="198"/>
      <c r="J294" s="199" t="n">
        <f aca="false">ROUND(I294*H294,2)</f>
        <v>0</v>
      </c>
      <c r="K294" s="195" t="s">
        <v>133</v>
      </c>
      <c r="L294" s="200"/>
      <c r="M294" s="201"/>
      <c r="N294" s="202" t="s">
        <v>40</v>
      </c>
      <c r="O294" s="60"/>
      <c r="P294" s="169" t="n">
        <f aca="false">O294*H294</f>
        <v>0</v>
      </c>
      <c r="Q294" s="169" t="n">
        <v>0.022</v>
      </c>
      <c r="R294" s="169" t="n">
        <f aca="false">Q294*H294</f>
        <v>0.220374</v>
      </c>
      <c r="S294" s="169" t="n">
        <v>0</v>
      </c>
      <c r="T294" s="170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1" t="s">
        <v>277</v>
      </c>
      <c r="AT294" s="171" t="s">
        <v>449</v>
      </c>
      <c r="AU294" s="171" t="s">
        <v>135</v>
      </c>
      <c r="AY294" s="3" t="s">
        <v>126</v>
      </c>
      <c r="BE294" s="172" t="n">
        <f aca="false">IF(N294="základní",J294,0)</f>
        <v>0</v>
      </c>
      <c r="BF294" s="172" t="n">
        <f aca="false">IF(N294="snížená",J294,0)</f>
        <v>0</v>
      </c>
      <c r="BG294" s="172" t="n">
        <f aca="false">IF(N294="zákl. přenesená",J294,0)</f>
        <v>0</v>
      </c>
      <c r="BH294" s="172" t="n">
        <f aca="false">IF(N294="sníž. přenesená",J294,0)</f>
        <v>0</v>
      </c>
      <c r="BI294" s="172" t="n">
        <f aca="false">IF(N294="nulová",J294,0)</f>
        <v>0</v>
      </c>
      <c r="BJ294" s="3" t="s">
        <v>135</v>
      </c>
      <c r="BK294" s="172" t="n">
        <f aca="false">ROUND(I294*H294,2)</f>
        <v>0</v>
      </c>
      <c r="BL294" s="3" t="s">
        <v>210</v>
      </c>
      <c r="BM294" s="171" t="s">
        <v>595</v>
      </c>
    </row>
    <row r="295" s="173" customFormat="true" ht="12.8" hidden="false" customHeight="false" outlineLevel="0" collapsed="false">
      <c r="B295" s="174"/>
      <c r="D295" s="175" t="s">
        <v>146</v>
      </c>
      <c r="E295" s="176"/>
      <c r="F295" s="177" t="s">
        <v>596</v>
      </c>
      <c r="H295" s="178" t="n">
        <v>8.71</v>
      </c>
      <c r="I295" s="179"/>
      <c r="L295" s="174"/>
      <c r="M295" s="180"/>
      <c r="N295" s="181"/>
      <c r="O295" s="181"/>
      <c r="P295" s="181"/>
      <c r="Q295" s="181"/>
      <c r="R295" s="181"/>
      <c r="S295" s="181"/>
      <c r="T295" s="182"/>
      <c r="AT295" s="176" t="s">
        <v>146</v>
      </c>
      <c r="AU295" s="176" t="s">
        <v>135</v>
      </c>
      <c r="AV295" s="173" t="s">
        <v>135</v>
      </c>
      <c r="AW295" s="173" t="s">
        <v>31</v>
      </c>
      <c r="AX295" s="173" t="s">
        <v>79</v>
      </c>
      <c r="AY295" s="176" t="s">
        <v>126</v>
      </c>
    </row>
    <row r="296" s="173" customFormat="true" ht="12.8" hidden="false" customHeight="false" outlineLevel="0" collapsed="false">
      <c r="B296" s="174"/>
      <c r="D296" s="175" t="s">
        <v>146</v>
      </c>
      <c r="F296" s="177" t="s">
        <v>597</v>
      </c>
      <c r="H296" s="178" t="n">
        <v>10.017</v>
      </c>
      <c r="I296" s="179"/>
      <c r="L296" s="174"/>
      <c r="M296" s="180"/>
      <c r="N296" s="181"/>
      <c r="O296" s="181"/>
      <c r="P296" s="181"/>
      <c r="Q296" s="181"/>
      <c r="R296" s="181"/>
      <c r="S296" s="181"/>
      <c r="T296" s="182"/>
      <c r="AT296" s="176" t="s">
        <v>146</v>
      </c>
      <c r="AU296" s="176" t="s">
        <v>135</v>
      </c>
      <c r="AV296" s="173" t="s">
        <v>135</v>
      </c>
      <c r="AW296" s="173" t="s">
        <v>2</v>
      </c>
      <c r="AX296" s="173" t="s">
        <v>79</v>
      </c>
      <c r="AY296" s="176" t="s">
        <v>126</v>
      </c>
    </row>
    <row r="297" s="27" customFormat="true" ht="33" hidden="false" customHeight="true" outlineLevel="0" collapsed="false">
      <c r="A297" s="22"/>
      <c r="B297" s="159"/>
      <c r="C297" s="160" t="s">
        <v>598</v>
      </c>
      <c r="D297" s="160" t="s">
        <v>129</v>
      </c>
      <c r="E297" s="161" t="s">
        <v>599</v>
      </c>
      <c r="F297" s="162" t="s">
        <v>600</v>
      </c>
      <c r="G297" s="163" t="s">
        <v>139</v>
      </c>
      <c r="H297" s="164" t="n">
        <v>7.95</v>
      </c>
      <c r="I297" s="165"/>
      <c r="J297" s="166" t="n">
        <f aca="false">ROUND(I297*H297,2)</f>
        <v>0</v>
      </c>
      <c r="K297" s="162" t="s">
        <v>133</v>
      </c>
      <c r="L297" s="23"/>
      <c r="M297" s="167"/>
      <c r="N297" s="168" t="s">
        <v>40</v>
      </c>
      <c r="O297" s="60"/>
      <c r="P297" s="169" t="n">
        <f aca="false">O297*H297</f>
        <v>0</v>
      </c>
      <c r="Q297" s="169" t="n">
        <v>0</v>
      </c>
      <c r="R297" s="169" t="n">
        <f aca="false">Q297*H297</f>
        <v>0</v>
      </c>
      <c r="S297" s="169" t="n">
        <v>0</v>
      </c>
      <c r="T297" s="170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1" t="s">
        <v>210</v>
      </c>
      <c r="AT297" s="171" t="s">
        <v>129</v>
      </c>
      <c r="AU297" s="171" t="s">
        <v>135</v>
      </c>
      <c r="AY297" s="3" t="s">
        <v>126</v>
      </c>
      <c r="BE297" s="172" t="n">
        <f aca="false">IF(N297="základní",J297,0)</f>
        <v>0</v>
      </c>
      <c r="BF297" s="172" t="n">
        <f aca="false">IF(N297="snížená",J297,0)</f>
        <v>0</v>
      </c>
      <c r="BG297" s="172" t="n">
        <f aca="false">IF(N297="zákl. přenesená",J297,0)</f>
        <v>0</v>
      </c>
      <c r="BH297" s="172" t="n">
        <f aca="false">IF(N297="sníž. přenesená",J297,0)</f>
        <v>0</v>
      </c>
      <c r="BI297" s="172" t="n">
        <f aca="false">IF(N297="nulová",J297,0)</f>
        <v>0</v>
      </c>
      <c r="BJ297" s="3" t="s">
        <v>135</v>
      </c>
      <c r="BK297" s="172" t="n">
        <f aca="false">ROUND(I297*H297,2)</f>
        <v>0</v>
      </c>
      <c r="BL297" s="3" t="s">
        <v>210</v>
      </c>
      <c r="BM297" s="171" t="s">
        <v>601</v>
      </c>
    </row>
    <row r="298" s="27" customFormat="true" ht="24.15" hidden="false" customHeight="true" outlineLevel="0" collapsed="false">
      <c r="A298" s="22"/>
      <c r="B298" s="159"/>
      <c r="C298" s="160" t="s">
        <v>602</v>
      </c>
      <c r="D298" s="160" t="s">
        <v>129</v>
      </c>
      <c r="E298" s="161" t="s">
        <v>603</v>
      </c>
      <c r="F298" s="162" t="s">
        <v>604</v>
      </c>
      <c r="G298" s="163" t="s">
        <v>139</v>
      </c>
      <c r="H298" s="164" t="n">
        <v>5.04</v>
      </c>
      <c r="I298" s="165"/>
      <c r="J298" s="166" t="n">
        <f aca="false">ROUND(I298*H298,2)</f>
        <v>0</v>
      </c>
      <c r="K298" s="162" t="s">
        <v>133</v>
      </c>
      <c r="L298" s="23"/>
      <c r="M298" s="167"/>
      <c r="N298" s="168" t="s">
        <v>40</v>
      </c>
      <c r="O298" s="60"/>
      <c r="P298" s="169" t="n">
        <f aca="false">O298*H298</f>
        <v>0</v>
      </c>
      <c r="Q298" s="169" t="n">
        <v>0.0015</v>
      </c>
      <c r="R298" s="169" t="n">
        <f aca="false">Q298*H298</f>
        <v>0.00756</v>
      </c>
      <c r="S298" s="169" t="n">
        <v>0</v>
      </c>
      <c r="T298" s="170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1" t="s">
        <v>210</v>
      </c>
      <c r="AT298" s="171" t="s">
        <v>129</v>
      </c>
      <c r="AU298" s="171" t="s">
        <v>135</v>
      </c>
      <c r="AY298" s="3" t="s">
        <v>126</v>
      </c>
      <c r="BE298" s="172" t="n">
        <f aca="false">IF(N298="základní",J298,0)</f>
        <v>0</v>
      </c>
      <c r="BF298" s="172" t="n">
        <f aca="false">IF(N298="snížená",J298,0)</f>
        <v>0</v>
      </c>
      <c r="BG298" s="172" t="n">
        <f aca="false">IF(N298="zákl. přenesená",J298,0)</f>
        <v>0</v>
      </c>
      <c r="BH298" s="172" t="n">
        <f aca="false">IF(N298="sníž. přenesená",J298,0)</f>
        <v>0</v>
      </c>
      <c r="BI298" s="172" t="n">
        <f aca="false">IF(N298="nulová",J298,0)</f>
        <v>0</v>
      </c>
      <c r="BJ298" s="3" t="s">
        <v>135</v>
      </c>
      <c r="BK298" s="172" t="n">
        <f aca="false">ROUND(I298*H298,2)</f>
        <v>0</v>
      </c>
      <c r="BL298" s="3" t="s">
        <v>210</v>
      </c>
      <c r="BM298" s="171" t="s">
        <v>605</v>
      </c>
    </row>
    <row r="299" s="173" customFormat="true" ht="12.8" hidden="false" customHeight="false" outlineLevel="0" collapsed="false">
      <c r="B299" s="174"/>
      <c r="D299" s="175" t="s">
        <v>146</v>
      </c>
      <c r="E299" s="176"/>
      <c r="F299" s="177" t="s">
        <v>606</v>
      </c>
      <c r="H299" s="178" t="n">
        <v>5.04</v>
      </c>
      <c r="I299" s="179"/>
      <c r="L299" s="174"/>
      <c r="M299" s="180"/>
      <c r="N299" s="181"/>
      <c r="O299" s="181"/>
      <c r="P299" s="181"/>
      <c r="Q299" s="181"/>
      <c r="R299" s="181"/>
      <c r="S299" s="181"/>
      <c r="T299" s="182"/>
      <c r="AT299" s="176" t="s">
        <v>146</v>
      </c>
      <c r="AU299" s="176" t="s">
        <v>135</v>
      </c>
      <c r="AV299" s="173" t="s">
        <v>135</v>
      </c>
      <c r="AW299" s="173" t="s">
        <v>31</v>
      </c>
      <c r="AX299" s="173" t="s">
        <v>79</v>
      </c>
      <c r="AY299" s="176" t="s">
        <v>126</v>
      </c>
    </row>
    <row r="300" s="27" customFormat="true" ht="21.75" hidden="false" customHeight="true" outlineLevel="0" collapsed="false">
      <c r="A300" s="22"/>
      <c r="B300" s="159"/>
      <c r="C300" s="160" t="s">
        <v>607</v>
      </c>
      <c r="D300" s="160" t="s">
        <v>129</v>
      </c>
      <c r="E300" s="161" t="s">
        <v>608</v>
      </c>
      <c r="F300" s="162" t="s">
        <v>609</v>
      </c>
      <c r="G300" s="163" t="s">
        <v>132</v>
      </c>
      <c r="H300" s="164" t="n">
        <v>15.7</v>
      </c>
      <c r="I300" s="165"/>
      <c r="J300" s="166" t="n">
        <f aca="false">ROUND(I300*H300,2)</f>
        <v>0</v>
      </c>
      <c r="K300" s="162" t="s">
        <v>133</v>
      </c>
      <c r="L300" s="23"/>
      <c r="M300" s="167"/>
      <c r="N300" s="168" t="s">
        <v>40</v>
      </c>
      <c r="O300" s="60"/>
      <c r="P300" s="169" t="n">
        <f aca="false">O300*H300</f>
        <v>0</v>
      </c>
      <c r="Q300" s="169" t="n">
        <v>0</v>
      </c>
      <c r="R300" s="169" t="n">
        <f aca="false">Q300*H300</f>
        <v>0</v>
      </c>
      <c r="S300" s="169" t="n">
        <v>0</v>
      </c>
      <c r="T300" s="170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1" t="s">
        <v>210</v>
      </c>
      <c r="AT300" s="171" t="s">
        <v>129</v>
      </c>
      <c r="AU300" s="171" t="s">
        <v>135</v>
      </c>
      <c r="AY300" s="3" t="s">
        <v>126</v>
      </c>
      <c r="BE300" s="172" t="n">
        <f aca="false">IF(N300="základní",J300,0)</f>
        <v>0</v>
      </c>
      <c r="BF300" s="172" t="n">
        <f aca="false">IF(N300="snížená",J300,0)</f>
        <v>0</v>
      </c>
      <c r="BG300" s="172" t="n">
        <f aca="false">IF(N300="zákl. přenesená",J300,0)</f>
        <v>0</v>
      </c>
      <c r="BH300" s="172" t="n">
        <f aca="false">IF(N300="sníž. přenesená",J300,0)</f>
        <v>0</v>
      </c>
      <c r="BI300" s="172" t="n">
        <f aca="false">IF(N300="nulová",J300,0)</f>
        <v>0</v>
      </c>
      <c r="BJ300" s="3" t="s">
        <v>135</v>
      </c>
      <c r="BK300" s="172" t="n">
        <f aca="false">ROUND(I300*H300,2)</f>
        <v>0</v>
      </c>
      <c r="BL300" s="3" t="s">
        <v>210</v>
      </c>
      <c r="BM300" s="171" t="s">
        <v>610</v>
      </c>
    </row>
    <row r="301" s="173" customFormat="true" ht="12.8" hidden="false" customHeight="false" outlineLevel="0" collapsed="false">
      <c r="B301" s="174"/>
      <c r="D301" s="175" t="s">
        <v>146</v>
      </c>
      <c r="E301" s="176"/>
      <c r="F301" s="177" t="s">
        <v>611</v>
      </c>
      <c r="H301" s="178" t="n">
        <v>15.7</v>
      </c>
      <c r="I301" s="179"/>
      <c r="L301" s="174"/>
      <c r="M301" s="180"/>
      <c r="N301" s="181"/>
      <c r="O301" s="181"/>
      <c r="P301" s="181"/>
      <c r="Q301" s="181"/>
      <c r="R301" s="181"/>
      <c r="S301" s="181"/>
      <c r="T301" s="182"/>
      <c r="AT301" s="176" t="s">
        <v>146</v>
      </c>
      <c r="AU301" s="176" t="s">
        <v>135</v>
      </c>
      <c r="AV301" s="173" t="s">
        <v>135</v>
      </c>
      <c r="AW301" s="173" t="s">
        <v>31</v>
      </c>
      <c r="AX301" s="173" t="s">
        <v>79</v>
      </c>
      <c r="AY301" s="176" t="s">
        <v>126</v>
      </c>
    </row>
    <row r="302" s="27" customFormat="true" ht="16.5" hidden="false" customHeight="true" outlineLevel="0" collapsed="false">
      <c r="A302" s="22"/>
      <c r="B302" s="159"/>
      <c r="C302" s="160" t="s">
        <v>612</v>
      </c>
      <c r="D302" s="160" t="s">
        <v>129</v>
      </c>
      <c r="E302" s="161" t="s">
        <v>613</v>
      </c>
      <c r="F302" s="162" t="s">
        <v>614</v>
      </c>
      <c r="G302" s="163" t="s">
        <v>132</v>
      </c>
      <c r="H302" s="164" t="n">
        <v>8.6</v>
      </c>
      <c r="I302" s="165"/>
      <c r="J302" s="166" t="n">
        <f aca="false">ROUND(I302*H302,2)</f>
        <v>0</v>
      </c>
      <c r="K302" s="162" t="s">
        <v>133</v>
      </c>
      <c r="L302" s="23"/>
      <c r="M302" s="167"/>
      <c r="N302" s="168" t="s">
        <v>40</v>
      </c>
      <c r="O302" s="60"/>
      <c r="P302" s="169" t="n">
        <f aca="false">O302*H302</f>
        <v>0</v>
      </c>
      <c r="Q302" s="169" t="n">
        <v>0.00142</v>
      </c>
      <c r="R302" s="169" t="n">
        <f aca="false">Q302*H302</f>
        <v>0.012212</v>
      </c>
      <c r="S302" s="169" t="n">
        <v>0</v>
      </c>
      <c r="T302" s="170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1" t="s">
        <v>210</v>
      </c>
      <c r="AT302" s="171" t="s">
        <v>129</v>
      </c>
      <c r="AU302" s="171" t="s">
        <v>135</v>
      </c>
      <c r="AY302" s="3" t="s">
        <v>126</v>
      </c>
      <c r="BE302" s="172" t="n">
        <f aca="false">IF(N302="základní",J302,0)</f>
        <v>0</v>
      </c>
      <c r="BF302" s="172" t="n">
        <f aca="false">IF(N302="snížená",J302,0)</f>
        <v>0</v>
      </c>
      <c r="BG302" s="172" t="n">
        <f aca="false">IF(N302="zákl. přenesená",J302,0)</f>
        <v>0</v>
      </c>
      <c r="BH302" s="172" t="n">
        <f aca="false">IF(N302="sníž. přenesená",J302,0)</f>
        <v>0</v>
      </c>
      <c r="BI302" s="172" t="n">
        <f aca="false">IF(N302="nulová",J302,0)</f>
        <v>0</v>
      </c>
      <c r="BJ302" s="3" t="s">
        <v>135</v>
      </c>
      <c r="BK302" s="172" t="n">
        <f aca="false">ROUND(I302*H302,2)</f>
        <v>0</v>
      </c>
      <c r="BL302" s="3" t="s">
        <v>210</v>
      </c>
      <c r="BM302" s="171" t="s">
        <v>615</v>
      </c>
    </row>
    <row r="303" s="173" customFormat="true" ht="12.8" hidden="false" customHeight="false" outlineLevel="0" collapsed="false">
      <c r="B303" s="174"/>
      <c r="D303" s="175" t="s">
        <v>146</v>
      </c>
      <c r="E303" s="176"/>
      <c r="F303" s="177" t="s">
        <v>616</v>
      </c>
      <c r="H303" s="178" t="n">
        <v>8.6</v>
      </c>
      <c r="I303" s="179"/>
      <c r="L303" s="174"/>
      <c r="M303" s="180"/>
      <c r="N303" s="181"/>
      <c r="O303" s="181"/>
      <c r="P303" s="181"/>
      <c r="Q303" s="181"/>
      <c r="R303" s="181"/>
      <c r="S303" s="181"/>
      <c r="T303" s="182"/>
      <c r="AT303" s="176" t="s">
        <v>146</v>
      </c>
      <c r="AU303" s="176" t="s">
        <v>135</v>
      </c>
      <c r="AV303" s="173" t="s">
        <v>135</v>
      </c>
      <c r="AW303" s="173" t="s">
        <v>31</v>
      </c>
      <c r="AX303" s="173" t="s">
        <v>79</v>
      </c>
      <c r="AY303" s="176" t="s">
        <v>126</v>
      </c>
    </row>
    <row r="304" s="27" customFormat="true" ht="24.15" hidden="false" customHeight="true" outlineLevel="0" collapsed="false">
      <c r="A304" s="22"/>
      <c r="B304" s="159"/>
      <c r="C304" s="160" t="s">
        <v>617</v>
      </c>
      <c r="D304" s="160" t="s">
        <v>129</v>
      </c>
      <c r="E304" s="161" t="s">
        <v>618</v>
      </c>
      <c r="F304" s="162" t="s">
        <v>619</v>
      </c>
      <c r="G304" s="163" t="s">
        <v>337</v>
      </c>
      <c r="H304" s="192"/>
      <c r="I304" s="165"/>
      <c r="J304" s="166" t="n">
        <f aca="false">ROUND(I304*H304,2)</f>
        <v>0</v>
      </c>
      <c r="K304" s="162" t="s">
        <v>133</v>
      </c>
      <c r="L304" s="23"/>
      <c r="M304" s="167"/>
      <c r="N304" s="168" t="s">
        <v>40</v>
      </c>
      <c r="O304" s="60"/>
      <c r="P304" s="169" t="n">
        <f aca="false">O304*H304</f>
        <v>0</v>
      </c>
      <c r="Q304" s="169" t="n">
        <v>0</v>
      </c>
      <c r="R304" s="169" t="n">
        <f aca="false">Q304*H304</f>
        <v>0</v>
      </c>
      <c r="S304" s="169" t="n">
        <v>0</v>
      </c>
      <c r="T304" s="170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1" t="s">
        <v>210</v>
      </c>
      <c r="AT304" s="171" t="s">
        <v>129</v>
      </c>
      <c r="AU304" s="171" t="s">
        <v>135</v>
      </c>
      <c r="AY304" s="3" t="s">
        <v>126</v>
      </c>
      <c r="BE304" s="172" t="n">
        <f aca="false">IF(N304="základní",J304,0)</f>
        <v>0</v>
      </c>
      <c r="BF304" s="172" t="n">
        <f aca="false">IF(N304="snížená",J304,0)</f>
        <v>0</v>
      </c>
      <c r="BG304" s="172" t="n">
        <f aca="false">IF(N304="zákl. přenesená",J304,0)</f>
        <v>0</v>
      </c>
      <c r="BH304" s="172" t="n">
        <f aca="false">IF(N304="sníž. přenesená",J304,0)</f>
        <v>0</v>
      </c>
      <c r="BI304" s="172" t="n">
        <f aca="false">IF(N304="nulová",J304,0)</f>
        <v>0</v>
      </c>
      <c r="BJ304" s="3" t="s">
        <v>135</v>
      </c>
      <c r="BK304" s="172" t="n">
        <f aca="false">ROUND(I304*H304,2)</f>
        <v>0</v>
      </c>
      <c r="BL304" s="3" t="s">
        <v>210</v>
      </c>
      <c r="BM304" s="171" t="s">
        <v>620</v>
      </c>
    </row>
    <row r="305" s="145" customFormat="true" ht="22.8" hidden="false" customHeight="true" outlineLevel="0" collapsed="false">
      <c r="B305" s="146"/>
      <c r="D305" s="147" t="s">
        <v>73</v>
      </c>
      <c r="E305" s="157" t="s">
        <v>621</v>
      </c>
      <c r="F305" s="157" t="s">
        <v>622</v>
      </c>
      <c r="I305" s="149"/>
      <c r="J305" s="158" t="n">
        <f aca="false">BK305</f>
        <v>0</v>
      </c>
      <c r="L305" s="146"/>
      <c r="M305" s="151"/>
      <c r="N305" s="152"/>
      <c r="O305" s="152"/>
      <c r="P305" s="153" t="n">
        <f aca="false">SUM(P306:P325)</f>
        <v>0</v>
      </c>
      <c r="Q305" s="152"/>
      <c r="R305" s="153" t="n">
        <f aca="false">SUM(R306:R325)</f>
        <v>0.4544464</v>
      </c>
      <c r="S305" s="152"/>
      <c r="T305" s="154" t="n">
        <f aca="false">SUM(T306:T325)</f>
        <v>0.149386</v>
      </c>
      <c r="AR305" s="147" t="s">
        <v>135</v>
      </c>
      <c r="AT305" s="155" t="s">
        <v>73</v>
      </c>
      <c r="AU305" s="155" t="s">
        <v>79</v>
      </c>
      <c r="AY305" s="147" t="s">
        <v>126</v>
      </c>
      <c r="BK305" s="156" t="n">
        <f aca="false">SUM(BK306:BK325)</f>
        <v>0</v>
      </c>
    </row>
    <row r="306" s="27" customFormat="true" ht="24.15" hidden="false" customHeight="true" outlineLevel="0" collapsed="false">
      <c r="A306" s="22"/>
      <c r="B306" s="159"/>
      <c r="C306" s="160" t="s">
        <v>623</v>
      </c>
      <c r="D306" s="160" t="s">
        <v>129</v>
      </c>
      <c r="E306" s="161" t="s">
        <v>624</v>
      </c>
      <c r="F306" s="162" t="s">
        <v>625</v>
      </c>
      <c r="G306" s="163" t="s">
        <v>139</v>
      </c>
      <c r="H306" s="164" t="n">
        <v>58.3</v>
      </c>
      <c r="I306" s="165"/>
      <c r="J306" s="166" t="n">
        <f aca="false">ROUND(I306*H306,2)</f>
        <v>0</v>
      </c>
      <c r="K306" s="162" t="s">
        <v>133</v>
      </c>
      <c r="L306" s="23"/>
      <c r="M306" s="167"/>
      <c r="N306" s="168" t="s">
        <v>40</v>
      </c>
      <c r="O306" s="60"/>
      <c r="P306" s="169" t="n">
        <f aca="false">O306*H306</f>
        <v>0</v>
      </c>
      <c r="Q306" s="169" t="n">
        <v>0</v>
      </c>
      <c r="R306" s="169" t="n">
        <f aca="false">Q306*H306</f>
        <v>0</v>
      </c>
      <c r="S306" s="169" t="n">
        <v>0</v>
      </c>
      <c r="T306" s="170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1" t="s">
        <v>210</v>
      </c>
      <c r="AT306" s="171" t="s">
        <v>129</v>
      </c>
      <c r="AU306" s="171" t="s">
        <v>135</v>
      </c>
      <c r="AY306" s="3" t="s">
        <v>126</v>
      </c>
      <c r="BE306" s="172" t="n">
        <f aca="false">IF(N306="základní",J306,0)</f>
        <v>0</v>
      </c>
      <c r="BF306" s="172" t="n">
        <f aca="false">IF(N306="snížená",J306,0)</f>
        <v>0</v>
      </c>
      <c r="BG306" s="172" t="n">
        <f aca="false">IF(N306="zákl. přenesená",J306,0)</f>
        <v>0</v>
      </c>
      <c r="BH306" s="172" t="n">
        <f aca="false">IF(N306="sníž. přenesená",J306,0)</f>
        <v>0</v>
      </c>
      <c r="BI306" s="172" t="n">
        <f aca="false">IF(N306="nulová",J306,0)</f>
        <v>0</v>
      </c>
      <c r="BJ306" s="3" t="s">
        <v>135</v>
      </c>
      <c r="BK306" s="172" t="n">
        <f aca="false">ROUND(I306*H306,2)</f>
        <v>0</v>
      </c>
      <c r="BL306" s="3" t="s">
        <v>210</v>
      </c>
      <c r="BM306" s="171" t="s">
        <v>626</v>
      </c>
    </row>
    <row r="307" s="27" customFormat="true" ht="16.5" hidden="false" customHeight="true" outlineLevel="0" collapsed="false">
      <c r="A307" s="22"/>
      <c r="B307" s="159"/>
      <c r="C307" s="160" t="s">
        <v>627</v>
      </c>
      <c r="D307" s="160" t="s">
        <v>129</v>
      </c>
      <c r="E307" s="161" t="s">
        <v>628</v>
      </c>
      <c r="F307" s="162" t="s">
        <v>629</v>
      </c>
      <c r="G307" s="163" t="s">
        <v>139</v>
      </c>
      <c r="H307" s="164" t="n">
        <v>58.3</v>
      </c>
      <c r="I307" s="165"/>
      <c r="J307" s="166" t="n">
        <f aca="false">ROUND(I307*H307,2)</f>
        <v>0</v>
      </c>
      <c r="K307" s="162" t="s">
        <v>133</v>
      </c>
      <c r="L307" s="23"/>
      <c r="M307" s="167"/>
      <c r="N307" s="168" t="s">
        <v>40</v>
      </c>
      <c r="O307" s="60"/>
      <c r="P307" s="169" t="n">
        <f aca="false">O307*H307</f>
        <v>0</v>
      </c>
      <c r="Q307" s="169" t="n">
        <v>0</v>
      </c>
      <c r="R307" s="169" t="n">
        <f aca="false">Q307*H307</f>
        <v>0</v>
      </c>
      <c r="S307" s="169" t="n">
        <v>0</v>
      </c>
      <c r="T307" s="170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1" t="s">
        <v>210</v>
      </c>
      <c r="AT307" s="171" t="s">
        <v>129</v>
      </c>
      <c r="AU307" s="171" t="s">
        <v>135</v>
      </c>
      <c r="AY307" s="3" t="s">
        <v>126</v>
      </c>
      <c r="BE307" s="172" t="n">
        <f aca="false">IF(N307="základní",J307,0)</f>
        <v>0</v>
      </c>
      <c r="BF307" s="172" t="n">
        <f aca="false">IF(N307="snížená",J307,0)</f>
        <v>0</v>
      </c>
      <c r="BG307" s="172" t="n">
        <f aca="false">IF(N307="zákl. přenesená",J307,0)</f>
        <v>0</v>
      </c>
      <c r="BH307" s="172" t="n">
        <f aca="false">IF(N307="sníž. přenesená",J307,0)</f>
        <v>0</v>
      </c>
      <c r="BI307" s="172" t="n">
        <f aca="false">IF(N307="nulová",J307,0)</f>
        <v>0</v>
      </c>
      <c r="BJ307" s="3" t="s">
        <v>135</v>
      </c>
      <c r="BK307" s="172" t="n">
        <f aca="false">ROUND(I307*H307,2)</f>
        <v>0</v>
      </c>
      <c r="BL307" s="3" t="s">
        <v>210</v>
      </c>
      <c r="BM307" s="171" t="s">
        <v>630</v>
      </c>
    </row>
    <row r="308" s="173" customFormat="true" ht="12.8" hidden="false" customHeight="false" outlineLevel="0" collapsed="false">
      <c r="B308" s="174"/>
      <c r="D308" s="175" t="s">
        <v>146</v>
      </c>
      <c r="E308" s="176"/>
      <c r="F308" s="177" t="s">
        <v>631</v>
      </c>
      <c r="H308" s="178" t="n">
        <v>58.3</v>
      </c>
      <c r="I308" s="179"/>
      <c r="L308" s="174"/>
      <c r="M308" s="180"/>
      <c r="N308" s="181"/>
      <c r="O308" s="181"/>
      <c r="P308" s="181"/>
      <c r="Q308" s="181"/>
      <c r="R308" s="181"/>
      <c r="S308" s="181"/>
      <c r="T308" s="182"/>
      <c r="AT308" s="176" t="s">
        <v>146</v>
      </c>
      <c r="AU308" s="176" t="s">
        <v>135</v>
      </c>
      <c r="AV308" s="173" t="s">
        <v>135</v>
      </c>
      <c r="AW308" s="173" t="s">
        <v>31</v>
      </c>
      <c r="AX308" s="173" t="s">
        <v>79</v>
      </c>
      <c r="AY308" s="176" t="s">
        <v>126</v>
      </c>
    </row>
    <row r="309" s="27" customFormat="true" ht="24.15" hidden="false" customHeight="true" outlineLevel="0" collapsed="false">
      <c r="A309" s="22"/>
      <c r="B309" s="159"/>
      <c r="C309" s="160" t="s">
        <v>632</v>
      </c>
      <c r="D309" s="160" t="s">
        <v>129</v>
      </c>
      <c r="E309" s="161" t="s">
        <v>633</v>
      </c>
      <c r="F309" s="162" t="s">
        <v>634</v>
      </c>
      <c r="G309" s="163" t="s">
        <v>139</v>
      </c>
      <c r="H309" s="164" t="n">
        <v>58.3</v>
      </c>
      <c r="I309" s="165"/>
      <c r="J309" s="166" t="n">
        <f aca="false">ROUND(I309*H309,2)</f>
        <v>0</v>
      </c>
      <c r="K309" s="162" t="s">
        <v>133</v>
      </c>
      <c r="L309" s="23"/>
      <c r="M309" s="167"/>
      <c r="N309" s="168" t="s">
        <v>40</v>
      </c>
      <c r="O309" s="60"/>
      <c r="P309" s="169" t="n">
        <f aca="false">O309*H309</f>
        <v>0</v>
      </c>
      <c r="Q309" s="169" t="n">
        <v>3E-005</v>
      </c>
      <c r="R309" s="169" t="n">
        <f aca="false">Q309*H309</f>
        <v>0.001749</v>
      </c>
      <c r="S309" s="169" t="n">
        <v>0</v>
      </c>
      <c r="T309" s="170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1" t="s">
        <v>210</v>
      </c>
      <c r="AT309" s="171" t="s">
        <v>129</v>
      </c>
      <c r="AU309" s="171" t="s">
        <v>135</v>
      </c>
      <c r="AY309" s="3" t="s">
        <v>126</v>
      </c>
      <c r="BE309" s="172" t="n">
        <f aca="false">IF(N309="základní",J309,0)</f>
        <v>0</v>
      </c>
      <c r="BF309" s="172" t="n">
        <f aca="false">IF(N309="snížená",J309,0)</f>
        <v>0</v>
      </c>
      <c r="BG309" s="172" t="n">
        <f aca="false">IF(N309="zákl. přenesená",J309,0)</f>
        <v>0</v>
      </c>
      <c r="BH309" s="172" t="n">
        <f aca="false">IF(N309="sníž. přenesená",J309,0)</f>
        <v>0</v>
      </c>
      <c r="BI309" s="172" t="n">
        <f aca="false">IF(N309="nulová",J309,0)</f>
        <v>0</v>
      </c>
      <c r="BJ309" s="3" t="s">
        <v>135</v>
      </c>
      <c r="BK309" s="172" t="n">
        <f aca="false">ROUND(I309*H309,2)</f>
        <v>0</v>
      </c>
      <c r="BL309" s="3" t="s">
        <v>210</v>
      </c>
      <c r="BM309" s="171" t="s">
        <v>635</v>
      </c>
    </row>
    <row r="310" s="27" customFormat="true" ht="33" hidden="false" customHeight="true" outlineLevel="0" collapsed="false">
      <c r="A310" s="22"/>
      <c r="B310" s="159"/>
      <c r="C310" s="160" t="s">
        <v>636</v>
      </c>
      <c r="D310" s="160" t="s">
        <v>129</v>
      </c>
      <c r="E310" s="161" t="s">
        <v>637</v>
      </c>
      <c r="F310" s="162" t="s">
        <v>638</v>
      </c>
      <c r="G310" s="163" t="s">
        <v>139</v>
      </c>
      <c r="H310" s="164" t="n">
        <v>58.3</v>
      </c>
      <c r="I310" s="165"/>
      <c r="J310" s="166" t="n">
        <f aca="false">ROUND(I310*H310,2)</f>
        <v>0</v>
      </c>
      <c r="K310" s="162" t="s">
        <v>133</v>
      </c>
      <c r="L310" s="23"/>
      <c r="M310" s="167"/>
      <c r="N310" s="168" t="s">
        <v>40</v>
      </c>
      <c r="O310" s="60"/>
      <c r="P310" s="169" t="n">
        <f aca="false">O310*H310</f>
        <v>0</v>
      </c>
      <c r="Q310" s="169" t="n">
        <v>0.00455</v>
      </c>
      <c r="R310" s="169" t="n">
        <f aca="false">Q310*H310</f>
        <v>0.265265</v>
      </c>
      <c r="S310" s="169" t="n">
        <v>0</v>
      </c>
      <c r="T310" s="170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1" t="s">
        <v>210</v>
      </c>
      <c r="AT310" s="171" t="s">
        <v>129</v>
      </c>
      <c r="AU310" s="171" t="s">
        <v>135</v>
      </c>
      <c r="AY310" s="3" t="s">
        <v>126</v>
      </c>
      <c r="BE310" s="172" t="n">
        <f aca="false">IF(N310="základní",J310,0)</f>
        <v>0</v>
      </c>
      <c r="BF310" s="172" t="n">
        <f aca="false">IF(N310="snížená",J310,0)</f>
        <v>0</v>
      </c>
      <c r="BG310" s="172" t="n">
        <f aca="false">IF(N310="zákl. přenesená",J310,0)</f>
        <v>0</v>
      </c>
      <c r="BH310" s="172" t="n">
        <f aca="false">IF(N310="sníž. přenesená",J310,0)</f>
        <v>0</v>
      </c>
      <c r="BI310" s="172" t="n">
        <f aca="false">IF(N310="nulová",J310,0)</f>
        <v>0</v>
      </c>
      <c r="BJ310" s="3" t="s">
        <v>135</v>
      </c>
      <c r="BK310" s="172" t="n">
        <f aca="false">ROUND(I310*H310,2)</f>
        <v>0</v>
      </c>
      <c r="BL310" s="3" t="s">
        <v>210</v>
      </c>
      <c r="BM310" s="171" t="s">
        <v>639</v>
      </c>
    </row>
    <row r="311" s="27" customFormat="true" ht="21.75" hidden="false" customHeight="true" outlineLevel="0" collapsed="false">
      <c r="A311" s="22"/>
      <c r="B311" s="159"/>
      <c r="C311" s="160" t="s">
        <v>640</v>
      </c>
      <c r="D311" s="160" t="s">
        <v>129</v>
      </c>
      <c r="E311" s="161" t="s">
        <v>641</v>
      </c>
      <c r="F311" s="162" t="s">
        <v>642</v>
      </c>
      <c r="G311" s="163" t="s">
        <v>139</v>
      </c>
      <c r="H311" s="164" t="n">
        <v>58.3</v>
      </c>
      <c r="I311" s="165"/>
      <c r="J311" s="166" t="n">
        <f aca="false">ROUND(I311*H311,2)</f>
        <v>0</v>
      </c>
      <c r="K311" s="162" t="s">
        <v>133</v>
      </c>
      <c r="L311" s="23"/>
      <c r="M311" s="167"/>
      <c r="N311" s="168" t="s">
        <v>40</v>
      </c>
      <c r="O311" s="60"/>
      <c r="P311" s="169" t="n">
        <f aca="false">O311*H311</f>
        <v>0</v>
      </c>
      <c r="Q311" s="169" t="n">
        <v>0</v>
      </c>
      <c r="R311" s="169" t="n">
        <f aca="false">Q311*H311</f>
        <v>0</v>
      </c>
      <c r="S311" s="169" t="n">
        <v>0.0025</v>
      </c>
      <c r="T311" s="170" t="n">
        <f aca="false">S311*H311</f>
        <v>0.14575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1" t="s">
        <v>210</v>
      </c>
      <c r="AT311" s="171" t="s">
        <v>129</v>
      </c>
      <c r="AU311" s="171" t="s">
        <v>135</v>
      </c>
      <c r="AY311" s="3" t="s">
        <v>126</v>
      </c>
      <c r="BE311" s="172" t="n">
        <f aca="false">IF(N311="základní",J311,0)</f>
        <v>0</v>
      </c>
      <c r="BF311" s="172" t="n">
        <f aca="false">IF(N311="snížená",J311,0)</f>
        <v>0</v>
      </c>
      <c r="BG311" s="172" t="n">
        <f aca="false">IF(N311="zákl. přenesená",J311,0)</f>
        <v>0</v>
      </c>
      <c r="BH311" s="172" t="n">
        <f aca="false">IF(N311="sníž. přenesená",J311,0)</f>
        <v>0</v>
      </c>
      <c r="BI311" s="172" t="n">
        <f aca="false">IF(N311="nulová",J311,0)</f>
        <v>0</v>
      </c>
      <c r="BJ311" s="3" t="s">
        <v>135</v>
      </c>
      <c r="BK311" s="172" t="n">
        <f aca="false">ROUND(I311*H311,2)</f>
        <v>0</v>
      </c>
      <c r="BL311" s="3" t="s">
        <v>210</v>
      </c>
      <c r="BM311" s="171" t="s">
        <v>643</v>
      </c>
    </row>
    <row r="312" s="173" customFormat="true" ht="12.8" hidden="false" customHeight="false" outlineLevel="0" collapsed="false">
      <c r="B312" s="174"/>
      <c r="D312" s="175" t="s">
        <v>146</v>
      </c>
      <c r="E312" s="176"/>
      <c r="F312" s="177" t="s">
        <v>644</v>
      </c>
      <c r="H312" s="178" t="n">
        <v>58.3</v>
      </c>
      <c r="I312" s="179"/>
      <c r="L312" s="174"/>
      <c r="M312" s="180"/>
      <c r="N312" s="181"/>
      <c r="O312" s="181"/>
      <c r="P312" s="181"/>
      <c r="Q312" s="181"/>
      <c r="R312" s="181"/>
      <c r="S312" s="181"/>
      <c r="T312" s="182"/>
      <c r="AT312" s="176" t="s">
        <v>146</v>
      </c>
      <c r="AU312" s="176" t="s">
        <v>135</v>
      </c>
      <c r="AV312" s="173" t="s">
        <v>135</v>
      </c>
      <c r="AW312" s="173" t="s">
        <v>31</v>
      </c>
      <c r="AX312" s="173" t="s">
        <v>79</v>
      </c>
      <c r="AY312" s="176" t="s">
        <v>126</v>
      </c>
    </row>
    <row r="313" s="27" customFormat="true" ht="16.5" hidden="false" customHeight="true" outlineLevel="0" collapsed="false">
      <c r="A313" s="22"/>
      <c r="B313" s="159"/>
      <c r="C313" s="160" t="s">
        <v>645</v>
      </c>
      <c r="D313" s="160" t="s">
        <v>129</v>
      </c>
      <c r="E313" s="161" t="s">
        <v>646</v>
      </c>
      <c r="F313" s="162" t="s">
        <v>647</v>
      </c>
      <c r="G313" s="163" t="s">
        <v>139</v>
      </c>
      <c r="H313" s="164" t="n">
        <v>58.3</v>
      </c>
      <c r="I313" s="165"/>
      <c r="J313" s="166" t="n">
        <f aca="false">ROUND(I313*H313,2)</f>
        <v>0</v>
      </c>
      <c r="K313" s="162" t="s">
        <v>133</v>
      </c>
      <c r="L313" s="23"/>
      <c r="M313" s="167"/>
      <c r="N313" s="168" t="s">
        <v>40</v>
      </c>
      <c r="O313" s="60"/>
      <c r="P313" s="169" t="n">
        <f aca="false">O313*H313</f>
        <v>0</v>
      </c>
      <c r="Q313" s="169" t="n">
        <v>0.0003</v>
      </c>
      <c r="R313" s="169" t="n">
        <f aca="false">Q313*H313</f>
        <v>0.01749</v>
      </c>
      <c r="S313" s="169" t="n">
        <v>0</v>
      </c>
      <c r="T313" s="170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1" t="s">
        <v>210</v>
      </c>
      <c r="AT313" s="171" t="s">
        <v>129</v>
      </c>
      <c r="AU313" s="171" t="s">
        <v>135</v>
      </c>
      <c r="AY313" s="3" t="s">
        <v>126</v>
      </c>
      <c r="BE313" s="172" t="n">
        <f aca="false">IF(N313="základní",J313,0)</f>
        <v>0</v>
      </c>
      <c r="BF313" s="172" t="n">
        <f aca="false">IF(N313="snížená",J313,0)</f>
        <v>0</v>
      </c>
      <c r="BG313" s="172" t="n">
        <f aca="false">IF(N313="zákl. přenesená",J313,0)</f>
        <v>0</v>
      </c>
      <c r="BH313" s="172" t="n">
        <f aca="false">IF(N313="sníž. přenesená",J313,0)</f>
        <v>0</v>
      </c>
      <c r="BI313" s="172" t="n">
        <f aca="false">IF(N313="nulová",J313,0)</f>
        <v>0</v>
      </c>
      <c r="BJ313" s="3" t="s">
        <v>135</v>
      </c>
      <c r="BK313" s="172" t="n">
        <f aca="false">ROUND(I313*H313,2)</f>
        <v>0</v>
      </c>
      <c r="BL313" s="3" t="s">
        <v>210</v>
      </c>
      <c r="BM313" s="171" t="s">
        <v>648</v>
      </c>
    </row>
    <row r="314" s="27" customFormat="true" ht="16.5" hidden="false" customHeight="true" outlineLevel="0" collapsed="false">
      <c r="A314" s="22"/>
      <c r="B314" s="159"/>
      <c r="C314" s="193" t="s">
        <v>649</v>
      </c>
      <c r="D314" s="193" t="s">
        <v>449</v>
      </c>
      <c r="E314" s="194" t="s">
        <v>650</v>
      </c>
      <c r="F314" s="195" t="s">
        <v>651</v>
      </c>
      <c r="G314" s="196" t="s">
        <v>139</v>
      </c>
      <c r="H314" s="197" t="n">
        <v>64.13</v>
      </c>
      <c r="I314" s="198"/>
      <c r="J314" s="199" t="n">
        <f aca="false">ROUND(I314*H314,2)</f>
        <v>0</v>
      </c>
      <c r="K314" s="162" t="s">
        <v>133</v>
      </c>
      <c r="L314" s="200"/>
      <c r="M314" s="201"/>
      <c r="N314" s="202" t="s">
        <v>40</v>
      </c>
      <c r="O314" s="60"/>
      <c r="P314" s="169" t="n">
        <f aca="false">O314*H314</f>
        <v>0</v>
      </c>
      <c r="Q314" s="169" t="n">
        <v>0.00264</v>
      </c>
      <c r="R314" s="169" t="n">
        <f aca="false">Q314*H314</f>
        <v>0.1693032</v>
      </c>
      <c r="S314" s="169" t="n">
        <v>0</v>
      </c>
      <c r="T314" s="170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1" t="s">
        <v>277</v>
      </c>
      <c r="AT314" s="171" t="s">
        <v>449</v>
      </c>
      <c r="AU314" s="171" t="s">
        <v>135</v>
      </c>
      <c r="AY314" s="3" t="s">
        <v>126</v>
      </c>
      <c r="BE314" s="172" t="n">
        <f aca="false">IF(N314="základní",J314,0)</f>
        <v>0</v>
      </c>
      <c r="BF314" s="172" t="n">
        <f aca="false">IF(N314="snížená",J314,0)</f>
        <v>0</v>
      </c>
      <c r="BG314" s="172" t="n">
        <f aca="false">IF(N314="zákl. přenesená",J314,0)</f>
        <v>0</v>
      </c>
      <c r="BH314" s="172" t="n">
        <f aca="false">IF(N314="sníž. přenesená",J314,0)</f>
        <v>0</v>
      </c>
      <c r="BI314" s="172" t="n">
        <f aca="false">IF(N314="nulová",J314,0)</f>
        <v>0</v>
      </c>
      <c r="BJ314" s="3" t="s">
        <v>135</v>
      </c>
      <c r="BK314" s="172" t="n">
        <f aca="false">ROUND(I314*H314,2)</f>
        <v>0</v>
      </c>
      <c r="BL314" s="3" t="s">
        <v>210</v>
      </c>
      <c r="BM314" s="171" t="s">
        <v>652</v>
      </c>
    </row>
    <row r="315" s="173" customFormat="true" ht="12.8" hidden="false" customHeight="false" outlineLevel="0" collapsed="false">
      <c r="B315" s="174"/>
      <c r="D315" s="175" t="s">
        <v>146</v>
      </c>
      <c r="F315" s="177" t="s">
        <v>653</v>
      </c>
      <c r="H315" s="178" t="n">
        <v>64.13</v>
      </c>
      <c r="I315" s="179"/>
      <c r="L315" s="174"/>
      <c r="M315" s="180"/>
      <c r="N315" s="181"/>
      <c r="O315" s="181"/>
      <c r="P315" s="181"/>
      <c r="Q315" s="181"/>
      <c r="R315" s="181"/>
      <c r="S315" s="181"/>
      <c r="T315" s="182"/>
      <c r="AT315" s="176" t="s">
        <v>146</v>
      </c>
      <c r="AU315" s="176" t="s">
        <v>135</v>
      </c>
      <c r="AV315" s="173" t="s">
        <v>135</v>
      </c>
      <c r="AW315" s="173" t="s">
        <v>2</v>
      </c>
      <c r="AX315" s="173" t="s">
        <v>79</v>
      </c>
      <c r="AY315" s="176" t="s">
        <v>126</v>
      </c>
    </row>
    <row r="316" s="27" customFormat="true" ht="24.15" hidden="false" customHeight="true" outlineLevel="0" collapsed="false">
      <c r="A316" s="22"/>
      <c r="B316" s="159"/>
      <c r="C316" s="160" t="s">
        <v>654</v>
      </c>
      <c r="D316" s="160" t="s">
        <v>129</v>
      </c>
      <c r="E316" s="161" t="s">
        <v>655</v>
      </c>
      <c r="F316" s="162" t="s">
        <v>656</v>
      </c>
      <c r="G316" s="163" t="s">
        <v>132</v>
      </c>
      <c r="H316" s="164" t="n">
        <v>10</v>
      </c>
      <c r="I316" s="165"/>
      <c r="J316" s="166" t="n">
        <f aca="false">ROUND(I316*H316,2)</f>
        <v>0</v>
      </c>
      <c r="K316" s="162"/>
      <c r="L316" s="23"/>
      <c r="M316" s="167"/>
      <c r="N316" s="168" t="s">
        <v>40</v>
      </c>
      <c r="O316" s="60"/>
      <c r="P316" s="169" t="n">
        <f aca="false">O316*H316</f>
        <v>0</v>
      </c>
      <c r="Q316" s="169" t="n">
        <v>0</v>
      </c>
      <c r="R316" s="169" t="n">
        <f aca="false">Q316*H316</f>
        <v>0</v>
      </c>
      <c r="S316" s="169" t="n">
        <v>0</v>
      </c>
      <c r="T316" s="170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1" t="s">
        <v>210</v>
      </c>
      <c r="AT316" s="171" t="s">
        <v>129</v>
      </c>
      <c r="AU316" s="171" t="s">
        <v>135</v>
      </c>
      <c r="AY316" s="3" t="s">
        <v>126</v>
      </c>
      <c r="BE316" s="172" t="n">
        <f aca="false">IF(N316="základní",J316,0)</f>
        <v>0</v>
      </c>
      <c r="BF316" s="172" t="n">
        <f aca="false">IF(N316="snížená",J316,0)</f>
        <v>0</v>
      </c>
      <c r="BG316" s="172" t="n">
        <f aca="false">IF(N316="zákl. přenesená",J316,0)</f>
        <v>0</v>
      </c>
      <c r="BH316" s="172" t="n">
        <f aca="false">IF(N316="sníž. přenesená",J316,0)</f>
        <v>0</v>
      </c>
      <c r="BI316" s="172" t="n">
        <f aca="false">IF(N316="nulová",J316,0)</f>
        <v>0</v>
      </c>
      <c r="BJ316" s="3" t="s">
        <v>135</v>
      </c>
      <c r="BK316" s="172" t="n">
        <f aca="false">ROUND(I316*H316,2)</f>
        <v>0</v>
      </c>
      <c r="BL316" s="3" t="s">
        <v>210</v>
      </c>
      <c r="BM316" s="171" t="s">
        <v>657</v>
      </c>
    </row>
    <row r="317" s="27" customFormat="true" ht="21.75" hidden="false" customHeight="true" outlineLevel="0" collapsed="false">
      <c r="A317" s="22"/>
      <c r="B317" s="159"/>
      <c r="C317" s="160" t="s">
        <v>658</v>
      </c>
      <c r="D317" s="160" t="s">
        <v>129</v>
      </c>
      <c r="E317" s="161" t="s">
        <v>659</v>
      </c>
      <c r="F317" s="162" t="s">
        <v>660</v>
      </c>
      <c r="G317" s="163" t="s">
        <v>132</v>
      </c>
      <c r="H317" s="164" t="n">
        <v>12.12</v>
      </c>
      <c r="I317" s="165"/>
      <c r="J317" s="166" t="n">
        <f aca="false">ROUND(I317*H317,2)</f>
        <v>0</v>
      </c>
      <c r="K317" s="162" t="s">
        <v>133</v>
      </c>
      <c r="L317" s="23"/>
      <c r="M317" s="167"/>
      <c r="N317" s="168" t="s">
        <v>40</v>
      </c>
      <c r="O317" s="60"/>
      <c r="P317" s="169" t="n">
        <f aca="false">O317*H317</f>
        <v>0</v>
      </c>
      <c r="Q317" s="169" t="n">
        <v>0</v>
      </c>
      <c r="R317" s="169" t="n">
        <f aca="false">Q317*H317</f>
        <v>0</v>
      </c>
      <c r="S317" s="169" t="n">
        <v>0.0003</v>
      </c>
      <c r="T317" s="170" t="n">
        <f aca="false">S317*H317</f>
        <v>0.003636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1" t="s">
        <v>210</v>
      </c>
      <c r="AT317" s="171" t="s">
        <v>129</v>
      </c>
      <c r="AU317" s="171" t="s">
        <v>135</v>
      </c>
      <c r="AY317" s="3" t="s">
        <v>126</v>
      </c>
      <c r="BE317" s="172" t="n">
        <f aca="false">IF(N317="základní",J317,0)</f>
        <v>0</v>
      </c>
      <c r="BF317" s="172" t="n">
        <f aca="false">IF(N317="snížená",J317,0)</f>
        <v>0</v>
      </c>
      <c r="BG317" s="172" t="n">
        <f aca="false">IF(N317="zákl. přenesená",J317,0)</f>
        <v>0</v>
      </c>
      <c r="BH317" s="172" t="n">
        <f aca="false">IF(N317="sníž. přenesená",J317,0)</f>
        <v>0</v>
      </c>
      <c r="BI317" s="172" t="n">
        <f aca="false">IF(N317="nulová",J317,0)</f>
        <v>0</v>
      </c>
      <c r="BJ317" s="3" t="s">
        <v>135</v>
      </c>
      <c r="BK317" s="172" t="n">
        <f aca="false">ROUND(I317*H317,2)</f>
        <v>0</v>
      </c>
      <c r="BL317" s="3" t="s">
        <v>210</v>
      </c>
      <c r="BM317" s="171" t="s">
        <v>661</v>
      </c>
    </row>
    <row r="318" s="173" customFormat="true" ht="12.8" hidden="false" customHeight="false" outlineLevel="0" collapsed="false">
      <c r="B318" s="174"/>
      <c r="D318" s="175" t="s">
        <v>146</v>
      </c>
      <c r="E318" s="176"/>
      <c r="F318" s="177" t="s">
        <v>662</v>
      </c>
      <c r="H318" s="178" t="n">
        <v>12.12</v>
      </c>
      <c r="I318" s="179"/>
      <c r="L318" s="174"/>
      <c r="M318" s="180"/>
      <c r="N318" s="181"/>
      <c r="O318" s="181"/>
      <c r="P318" s="181"/>
      <c r="Q318" s="181"/>
      <c r="R318" s="181"/>
      <c r="S318" s="181"/>
      <c r="T318" s="182"/>
      <c r="AT318" s="176" t="s">
        <v>146</v>
      </c>
      <c r="AU318" s="176" t="s">
        <v>135</v>
      </c>
      <c r="AV318" s="173" t="s">
        <v>135</v>
      </c>
      <c r="AW318" s="173" t="s">
        <v>31</v>
      </c>
      <c r="AX318" s="173" t="s">
        <v>79</v>
      </c>
      <c r="AY318" s="176" t="s">
        <v>126</v>
      </c>
    </row>
    <row r="319" s="27" customFormat="true" ht="16.5" hidden="false" customHeight="true" outlineLevel="0" collapsed="false">
      <c r="A319" s="22"/>
      <c r="B319" s="159"/>
      <c r="C319" s="160" t="s">
        <v>663</v>
      </c>
      <c r="D319" s="160" t="s">
        <v>129</v>
      </c>
      <c r="E319" s="161" t="s">
        <v>664</v>
      </c>
      <c r="F319" s="162" t="s">
        <v>665</v>
      </c>
      <c r="G319" s="163" t="s">
        <v>132</v>
      </c>
      <c r="H319" s="164" t="n">
        <v>63.92</v>
      </c>
      <c r="I319" s="165"/>
      <c r="J319" s="166" t="n">
        <f aca="false">ROUND(I319*H319,2)</f>
        <v>0</v>
      </c>
      <c r="K319" s="162"/>
      <c r="L319" s="23"/>
      <c r="M319" s="167"/>
      <c r="N319" s="168" t="s">
        <v>40</v>
      </c>
      <c r="O319" s="60"/>
      <c r="P319" s="169" t="n">
        <f aca="false">O319*H319</f>
        <v>0</v>
      </c>
      <c r="Q319" s="169" t="n">
        <v>1E-005</v>
      </c>
      <c r="R319" s="169" t="n">
        <f aca="false">Q319*H319</f>
        <v>0.0006392</v>
      </c>
      <c r="S319" s="169" t="n">
        <v>0</v>
      </c>
      <c r="T319" s="170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1" t="s">
        <v>210</v>
      </c>
      <c r="AT319" s="171" t="s">
        <v>129</v>
      </c>
      <c r="AU319" s="171" t="s">
        <v>135</v>
      </c>
      <c r="AY319" s="3" t="s">
        <v>126</v>
      </c>
      <c r="BE319" s="172" t="n">
        <f aca="false">IF(N319="základní",J319,0)</f>
        <v>0</v>
      </c>
      <c r="BF319" s="172" t="n">
        <f aca="false">IF(N319="snížená",J319,0)</f>
        <v>0</v>
      </c>
      <c r="BG319" s="172" t="n">
        <f aca="false">IF(N319="zákl. přenesená",J319,0)</f>
        <v>0</v>
      </c>
      <c r="BH319" s="172" t="n">
        <f aca="false">IF(N319="sníž. přenesená",J319,0)</f>
        <v>0</v>
      </c>
      <c r="BI319" s="172" t="n">
        <f aca="false">IF(N319="nulová",J319,0)</f>
        <v>0</v>
      </c>
      <c r="BJ319" s="3" t="s">
        <v>135</v>
      </c>
      <c r="BK319" s="172" t="n">
        <f aca="false">ROUND(I319*H319,2)</f>
        <v>0</v>
      </c>
      <c r="BL319" s="3" t="s">
        <v>210</v>
      </c>
      <c r="BM319" s="171" t="s">
        <v>666</v>
      </c>
    </row>
    <row r="320" s="173" customFormat="true" ht="12.8" hidden="false" customHeight="false" outlineLevel="0" collapsed="false">
      <c r="B320" s="174"/>
      <c r="D320" s="175" t="s">
        <v>146</v>
      </c>
      <c r="E320" s="176"/>
      <c r="F320" s="177" t="s">
        <v>667</v>
      </c>
      <c r="H320" s="178" t="n">
        <v>63.92</v>
      </c>
      <c r="I320" s="179"/>
      <c r="L320" s="174"/>
      <c r="M320" s="180"/>
      <c r="N320" s="181"/>
      <c r="O320" s="181"/>
      <c r="P320" s="181"/>
      <c r="Q320" s="181"/>
      <c r="R320" s="181"/>
      <c r="S320" s="181"/>
      <c r="T320" s="182"/>
      <c r="AT320" s="176" t="s">
        <v>146</v>
      </c>
      <c r="AU320" s="176" t="s">
        <v>135</v>
      </c>
      <c r="AV320" s="173" t="s">
        <v>135</v>
      </c>
      <c r="AW320" s="173" t="s">
        <v>31</v>
      </c>
      <c r="AX320" s="173" t="s">
        <v>79</v>
      </c>
      <c r="AY320" s="176" t="s">
        <v>126</v>
      </c>
    </row>
    <row r="321" s="27" customFormat="true" ht="16.5" hidden="false" customHeight="true" outlineLevel="0" collapsed="false">
      <c r="A321" s="22"/>
      <c r="B321" s="159"/>
      <c r="C321" s="160" t="s">
        <v>668</v>
      </c>
      <c r="D321" s="160" t="s">
        <v>129</v>
      </c>
      <c r="E321" s="161" t="s">
        <v>669</v>
      </c>
      <c r="F321" s="162" t="s">
        <v>670</v>
      </c>
      <c r="G321" s="163" t="s">
        <v>139</v>
      </c>
      <c r="H321" s="164" t="n">
        <v>11.1</v>
      </c>
      <c r="I321" s="165"/>
      <c r="J321" s="166" t="n">
        <f aca="false">ROUND(I321*H321,2)</f>
        <v>0</v>
      </c>
      <c r="K321" s="162"/>
      <c r="L321" s="23"/>
      <c r="M321" s="167"/>
      <c r="N321" s="168" t="s">
        <v>40</v>
      </c>
      <c r="O321" s="60"/>
      <c r="P321" s="169" t="n">
        <f aca="false">O321*H321</f>
        <v>0</v>
      </c>
      <c r="Q321" s="169" t="n">
        <v>0</v>
      </c>
      <c r="R321" s="169" t="n">
        <f aca="false">Q321*H321</f>
        <v>0</v>
      </c>
      <c r="S321" s="169" t="n">
        <v>0</v>
      </c>
      <c r="T321" s="170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1" t="s">
        <v>210</v>
      </c>
      <c r="AT321" s="171" t="s">
        <v>129</v>
      </c>
      <c r="AU321" s="171" t="s">
        <v>135</v>
      </c>
      <c r="AY321" s="3" t="s">
        <v>126</v>
      </c>
      <c r="BE321" s="172" t="n">
        <f aca="false">IF(N321="základní",J321,0)</f>
        <v>0</v>
      </c>
      <c r="BF321" s="172" t="n">
        <f aca="false">IF(N321="snížená",J321,0)</f>
        <v>0</v>
      </c>
      <c r="BG321" s="172" t="n">
        <f aca="false">IF(N321="zákl. přenesená",J321,0)</f>
        <v>0</v>
      </c>
      <c r="BH321" s="172" t="n">
        <f aca="false">IF(N321="sníž. přenesená",J321,0)</f>
        <v>0</v>
      </c>
      <c r="BI321" s="172" t="n">
        <f aca="false">IF(N321="nulová",J321,0)</f>
        <v>0</v>
      </c>
      <c r="BJ321" s="3" t="s">
        <v>135</v>
      </c>
      <c r="BK321" s="172" t="n">
        <f aca="false">ROUND(I321*H321,2)</f>
        <v>0</v>
      </c>
      <c r="BL321" s="3" t="s">
        <v>210</v>
      </c>
      <c r="BM321" s="171" t="s">
        <v>671</v>
      </c>
    </row>
    <row r="322" s="173" customFormat="true" ht="12.8" hidden="false" customHeight="false" outlineLevel="0" collapsed="false">
      <c r="B322" s="174"/>
      <c r="D322" s="175" t="s">
        <v>146</v>
      </c>
      <c r="E322" s="176"/>
      <c r="F322" s="177" t="s">
        <v>672</v>
      </c>
      <c r="H322" s="178" t="n">
        <v>11.1</v>
      </c>
      <c r="I322" s="179"/>
      <c r="L322" s="174"/>
      <c r="M322" s="180"/>
      <c r="N322" s="181"/>
      <c r="O322" s="181"/>
      <c r="P322" s="181"/>
      <c r="Q322" s="181"/>
      <c r="R322" s="181"/>
      <c r="S322" s="181"/>
      <c r="T322" s="182"/>
      <c r="AT322" s="176" t="s">
        <v>146</v>
      </c>
      <c r="AU322" s="176" t="s">
        <v>135</v>
      </c>
      <c r="AV322" s="173" t="s">
        <v>135</v>
      </c>
      <c r="AW322" s="173" t="s">
        <v>31</v>
      </c>
      <c r="AX322" s="173" t="s">
        <v>79</v>
      </c>
      <c r="AY322" s="176" t="s">
        <v>126</v>
      </c>
    </row>
    <row r="323" s="27" customFormat="true" ht="16.5" hidden="false" customHeight="true" outlineLevel="0" collapsed="false">
      <c r="A323" s="22"/>
      <c r="B323" s="159"/>
      <c r="C323" s="160" t="s">
        <v>673</v>
      </c>
      <c r="D323" s="160" t="s">
        <v>129</v>
      </c>
      <c r="E323" s="161" t="s">
        <v>674</v>
      </c>
      <c r="F323" s="162" t="s">
        <v>675</v>
      </c>
      <c r="G323" s="163" t="s">
        <v>207</v>
      </c>
      <c r="H323" s="164" t="n">
        <v>6</v>
      </c>
      <c r="I323" s="165"/>
      <c r="J323" s="166" t="n">
        <f aca="false">ROUND(I323*H323,2)</f>
        <v>0</v>
      </c>
      <c r="K323" s="162"/>
      <c r="L323" s="23"/>
      <c r="M323" s="167"/>
      <c r="N323" s="168" t="s">
        <v>40</v>
      </c>
      <c r="O323" s="60"/>
      <c r="P323" s="169" t="n">
        <f aca="false">O323*H323</f>
        <v>0</v>
      </c>
      <c r="Q323" s="169" t="n">
        <v>0</v>
      </c>
      <c r="R323" s="169" t="n">
        <f aca="false">Q323*H323</f>
        <v>0</v>
      </c>
      <c r="S323" s="169" t="n">
        <v>0</v>
      </c>
      <c r="T323" s="170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1" t="s">
        <v>210</v>
      </c>
      <c r="AT323" s="171" t="s">
        <v>129</v>
      </c>
      <c r="AU323" s="171" t="s">
        <v>135</v>
      </c>
      <c r="AY323" s="3" t="s">
        <v>126</v>
      </c>
      <c r="BE323" s="172" t="n">
        <f aca="false">IF(N323="základní",J323,0)</f>
        <v>0</v>
      </c>
      <c r="BF323" s="172" t="n">
        <f aca="false">IF(N323="snížená",J323,0)</f>
        <v>0</v>
      </c>
      <c r="BG323" s="172" t="n">
        <f aca="false">IF(N323="zákl. přenesená",J323,0)</f>
        <v>0</v>
      </c>
      <c r="BH323" s="172" t="n">
        <f aca="false">IF(N323="sníž. přenesená",J323,0)</f>
        <v>0</v>
      </c>
      <c r="BI323" s="172" t="n">
        <f aca="false">IF(N323="nulová",J323,0)</f>
        <v>0</v>
      </c>
      <c r="BJ323" s="3" t="s">
        <v>135</v>
      </c>
      <c r="BK323" s="172" t="n">
        <f aca="false">ROUND(I323*H323,2)</f>
        <v>0</v>
      </c>
      <c r="BL323" s="3" t="s">
        <v>210</v>
      </c>
      <c r="BM323" s="171" t="s">
        <v>676</v>
      </c>
    </row>
    <row r="324" s="173" customFormat="true" ht="12.8" hidden="false" customHeight="false" outlineLevel="0" collapsed="false">
      <c r="B324" s="174"/>
      <c r="D324" s="175" t="s">
        <v>146</v>
      </c>
      <c r="E324" s="176"/>
      <c r="F324" s="177" t="s">
        <v>141</v>
      </c>
      <c r="H324" s="178" t="n">
        <v>6</v>
      </c>
      <c r="I324" s="179"/>
      <c r="L324" s="174"/>
      <c r="M324" s="180"/>
      <c r="N324" s="181"/>
      <c r="O324" s="181"/>
      <c r="P324" s="181"/>
      <c r="Q324" s="181"/>
      <c r="R324" s="181"/>
      <c r="S324" s="181"/>
      <c r="T324" s="182"/>
      <c r="AT324" s="176" t="s">
        <v>146</v>
      </c>
      <c r="AU324" s="176" t="s">
        <v>135</v>
      </c>
      <c r="AV324" s="173" t="s">
        <v>135</v>
      </c>
      <c r="AW324" s="173" t="s">
        <v>31</v>
      </c>
      <c r="AX324" s="173" t="s">
        <v>79</v>
      </c>
      <c r="AY324" s="176" t="s">
        <v>126</v>
      </c>
    </row>
    <row r="325" s="27" customFormat="true" ht="24.15" hidden="false" customHeight="true" outlineLevel="0" collapsed="false">
      <c r="A325" s="22"/>
      <c r="B325" s="159"/>
      <c r="C325" s="160" t="s">
        <v>677</v>
      </c>
      <c r="D325" s="160" t="s">
        <v>129</v>
      </c>
      <c r="E325" s="161" t="s">
        <v>678</v>
      </c>
      <c r="F325" s="162" t="s">
        <v>679</v>
      </c>
      <c r="G325" s="163" t="s">
        <v>337</v>
      </c>
      <c r="H325" s="192"/>
      <c r="I325" s="165"/>
      <c r="J325" s="166" t="n">
        <f aca="false">ROUND(I325*H325,2)</f>
        <v>0</v>
      </c>
      <c r="K325" s="162" t="s">
        <v>133</v>
      </c>
      <c r="L325" s="23"/>
      <c r="M325" s="167"/>
      <c r="N325" s="168" t="s">
        <v>40</v>
      </c>
      <c r="O325" s="60"/>
      <c r="P325" s="169" t="n">
        <f aca="false">O325*H325</f>
        <v>0</v>
      </c>
      <c r="Q325" s="169" t="n">
        <v>0</v>
      </c>
      <c r="R325" s="169" t="n">
        <f aca="false">Q325*H325</f>
        <v>0</v>
      </c>
      <c r="S325" s="169" t="n">
        <v>0</v>
      </c>
      <c r="T325" s="170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1" t="s">
        <v>210</v>
      </c>
      <c r="AT325" s="171" t="s">
        <v>129</v>
      </c>
      <c r="AU325" s="171" t="s">
        <v>135</v>
      </c>
      <c r="AY325" s="3" t="s">
        <v>126</v>
      </c>
      <c r="BE325" s="172" t="n">
        <f aca="false">IF(N325="základní",J325,0)</f>
        <v>0</v>
      </c>
      <c r="BF325" s="172" t="n">
        <f aca="false">IF(N325="snížená",J325,0)</f>
        <v>0</v>
      </c>
      <c r="BG325" s="172" t="n">
        <f aca="false">IF(N325="zákl. přenesená",J325,0)</f>
        <v>0</v>
      </c>
      <c r="BH325" s="172" t="n">
        <f aca="false">IF(N325="sníž. přenesená",J325,0)</f>
        <v>0</v>
      </c>
      <c r="BI325" s="172" t="n">
        <f aca="false">IF(N325="nulová",J325,0)</f>
        <v>0</v>
      </c>
      <c r="BJ325" s="3" t="s">
        <v>135</v>
      </c>
      <c r="BK325" s="172" t="n">
        <f aca="false">ROUND(I325*H325,2)</f>
        <v>0</v>
      </c>
      <c r="BL325" s="3" t="s">
        <v>210</v>
      </c>
      <c r="BM325" s="171" t="s">
        <v>680</v>
      </c>
    </row>
    <row r="326" s="145" customFormat="true" ht="22.8" hidden="false" customHeight="true" outlineLevel="0" collapsed="false">
      <c r="B326" s="146"/>
      <c r="D326" s="147" t="s">
        <v>73</v>
      </c>
      <c r="E326" s="157" t="s">
        <v>681</v>
      </c>
      <c r="F326" s="157" t="s">
        <v>682</v>
      </c>
      <c r="I326" s="149"/>
      <c r="J326" s="158" t="n">
        <f aca="false">BK326</f>
        <v>0</v>
      </c>
      <c r="L326" s="146"/>
      <c r="M326" s="151"/>
      <c r="N326" s="152"/>
      <c r="O326" s="152"/>
      <c r="P326" s="153" t="n">
        <f aca="false">SUM(P327:P339)</f>
        <v>0</v>
      </c>
      <c r="Q326" s="152"/>
      <c r="R326" s="153" t="n">
        <f aca="false">SUM(R327:R339)</f>
        <v>0.5537584</v>
      </c>
      <c r="S326" s="152"/>
      <c r="T326" s="154" t="n">
        <f aca="false">SUM(T327:T339)</f>
        <v>0</v>
      </c>
      <c r="AR326" s="147" t="s">
        <v>135</v>
      </c>
      <c r="AT326" s="155" t="s">
        <v>73</v>
      </c>
      <c r="AU326" s="155" t="s">
        <v>79</v>
      </c>
      <c r="AY326" s="147" t="s">
        <v>126</v>
      </c>
      <c r="BK326" s="156" t="n">
        <f aca="false">SUM(BK327:BK339)</f>
        <v>0</v>
      </c>
    </row>
    <row r="327" s="27" customFormat="true" ht="16.5" hidden="false" customHeight="true" outlineLevel="0" collapsed="false">
      <c r="A327" s="22"/>
      <c r="B327" s="159"/>
      <c r="C327" s="160" t="s">
        <v>683</v>
      </c>
      <c r="D327" s="160" t="s">
        <v>129</v>
      </c>
      <c r="E327" s="161" t="s">
        <v>684</v>
      </c>
      <c r="F327" s="162" t="s">
        <v>685</v>
      </c>
      <c r="G327" s="163" t="s">
        <v>139</v>
      </c>
      <c r="H327" s="164" t="n">
        <v>16.86</v>
      </c>
      <c r="I327" s="165"/>
      <c r="J327" s="166" t="n">
        <f aca="false">ROUND(I327*H327,2)</f>
        <v>0</v>
      </c>
      <c r="K327" s="162" t="s">
        <v>133</v>
      </c>
      <c r="L327" s="23"/>
      <c r="M327" s="167"/>
      <c r="N327" s="168" t="s">
        <v>40</v>
      </c>
      <c r="O327" s="60"/>
      <c r="P327" s="169" t="n">
        <f aca="false">O327*H327</f>
        <v>0</v>
      </c>
      <c r="Q327" s="169" t="n">
        <v>0.0003</v>
      </c>
      <c r="R327" s="169" t="n">
        <f aca="false">Q327*H327</f>
        <v>0.005058</v>
      </c>
      <c r="S327" s="169" t="n">
        <v>0</v>
      </c>
      <c r="T327" s="170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1" t="s">
        <v>210</v>
      </c>
      <c r="AT327" s="171" t="s">
        <v>129</v>
      </c>
      <c r="AU327" s="171" t="s">
        <v>135</v>
      </c>
      <c r="AY327" s="3" t="s">
        <v>126</v>
      </c>
      <c r="BE327" s="172" t="n">
        <f aca="false">IF(N327="základní",J327,0)</f>
        <v>0</v>
      </c>
      <c r="BF327" s="172" t="n">
        <f aca="false">IF(N327="snížená",J327,0)</f>
        <v>0</v>
      </c>
      <c r="BG327" s="172" t="n">
        <f aca="false">IF(N327="zákl. přenesená",J327,0)</f>
        <v>0</v>
      </c>
      <c r="BH327" s="172" t="n">
        <f aca="false">IF(N327="sníž. přenesená",J327,0)</f>
        <v>0</v>
      </c>
      <c r="BI327" s="172" t="n">
        <f aca="false">IF(N327="nulová",J327,0)</f>
        <v>0</v>
      </c>
      <c r="BJ327" s="3" t="s">
        <v>135</v>
      </c>
      <c r="BK327" s="172" t="n">
        <f aca="false">ROUND(I327*H327,2)</f>
        <v>0</v>
      </c>
      <c r="BL327" s="3" t="s">
        <v>210</v>
      </c>
      <c r="BM327" s="171" t="s">
        <v>686</v>
      </c>
    </row>
    <row r="328" s="173" customFormat="true" ht="12.8" hidden="false" customHeight="false" outlineLevel="0" collapsed="false">
      <c r="B328" s="174"/>
      <c r="D328" s="175" t="s">
        <v>146</v>
      </c>
      <c r="E328" s="176"/>
      <c r="F328" s="177" t="s">
        <v>687</v>
      </c>
      <c r="H328" s="178" t="n">
        <v>16.86</v>
      </c>
      <c r="I328" s="179"/>
      <c r="L328" s="174"/>
      <c r="M328" s="180"/>
      <c r="N328" s="181"/>
      <c r="O328" s="181"/>
      <c r="P328" s="181"/>
      <c r="Q328" s="181"/>
      <c r="R328" s="181"/>
      <c r="S328" s="181"/>
      <c r="T328" s="182"/>
      <c r="AT328" s="176" t="s">
        <v>146</v>
      </c>
      <c r="AU328" s="176" t="s">
        <v>135</v>
      </c>
      <c r="AV328" s="173" t="s">
        <v>135</v>
      </c>
      <c r="AW328" s="173" t="s">
        <v>31</v>
      </c>
      <c r="AX328" s="173" t="s">
        <v>79</v>
      </c>
      <c r="AY328" s="176" t="s">
        <v>126</v>
      </c>
    </row>
    <row r="329" s="27" customFormat="true" ht="24.15" hidden="false" customHeight="true" outlineLevel="0" collapsed="false">
      <c r="A329" s="22"/>
      <c r="B329" s="159"/>
      <c r="C329" s="160" t="s">
        <v>688</v>
      </c>
      <c r="D329" s="160" t="s">
        <v>129</v>
      </c>
      <c r="E329" s="161" t="s">
        <v>689</v>
      </c>
      <c r="F329" s="162" t="s">
        <v>690</v>
      </c>
      <c r="G329" s="163" t="s">
        <v>139</v>
      </c>
      <c r="H329" s="164" t="n">
        <v>4.8</v>
      </c>
      <c r="I329" s="165"/>
      <c r="J329" s="166" t="n">
        <f aca="false">ROUND(I329*H329,2)</f>
        <v>0</v>
      </c>
      <c r="K329" s="162" t="s">
        <v>133</v>
      </c>
      <c r="L329" s="23"/>
      <c r="M329" s="167"/>
      <c r="N329" s="168" t="s">
        <v>40</v>
      </c>
      <c r="O329" s="60"/>
      <c r="P329" s="169" t="n">
        <f aca="false">O329*H329</f>
        <v>0</v>
      </c>
      <c r="Q329" s="169" t="n">
        <v>0.0015</v>
      </c>
      <c r="R329" s="169" t="n">
        <f aca="false">Q329*H329</f>
        <v>0.0072</v>
      </c>
      <c r="S329" s="169" t="n">
        <v>0</v>
      </c>
      <c r="T329" s="170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1" t="s">
        <v>210</v>
      </c>
      <c r="AT329" s="171" t="s">
        <v>129</v>
      </c>
      <c r="AU329" s="171" t="s">
        <v>135</v>
      </c>
      <c r="AY329" s="3" t="s">
        <v>126</v>
      </c>
      <c r="BE329" s="172" t="n">
        <f aca="false">IF(N329="základní",J329,0)</f>
        <v>0</v>
      </c>
      <c r="BF329" s="172" t="n">
        <f aca="false">IF(N329="snížená",J329,0)</f>
        <v>0</v>
      </c>
      <c r="BG329" s="172" t="n">
        <f aca="false">IF(N329="zákl. přenesená",J329,0)</f>
        <v>0</v>
      </c>
      <c r="BH329" s="172" t="n">
        <f aca="false">IF(N329="sníž. přenesená",J329,0)</f>
        <v>0</v>
      </c>
      <c r="BI329" s="172" t="n">
        <f aca="false">IF(N329="nulová",J329,0)</f>
        <v>0</v>
      </c>
      <c r="BJ329" s="3" t="s">
        <v>135</v>
      </c>
      <c r="BK329" s="172" t="n">
        <f aca="false">ROUND(I329*H329,2)</f>
        <v>0</v>
      </c>
      <c r="BL329" s="3" t="s">
        <v>210</v>
      </c>
      <c r="BM329" s="171" t="s">
        <v>691</v>
      </c>
    </row>
    <row r="330" s="173" customFormat="true" ht="12.8" hidden="false" customHeight="false" outlineLevel="0" collapsed="false">
      <c r="B330" s="174"/>
      <c r="D330" s="175" t="s">
        <v>146</v>
      </c>
      <c r="E330" s="176"/>
      <c r="F330" s="177" t="s">
        <v>692</v>
      </c>
      <c r="H330" s="178" t="n">
        <v>4.8</v>
      </c>
      <c r="I330" s="179"/>
      <c r="L330" s="174"/>
      <c r="M330" s="180"/>
      <c r="N330" s="181"/>
      <c r="O330" s="181"/>
      <c r="P330" s="181"/>
      <c r="Q330" s="181"/>
      <c r="R330" s="181"/>
      <c r="S330" s="181"/>
      <c r="T330" s="182"/>
      <c r="AT330" s="176" t="s">
        <v>146</v>
      </c>
      <c r="AU330" s="176" t="s">
        <v>135</v>
      </c>
      <c r="AV330" s="173" t="s">
        <v>135</v>
      </c>
      <c r="AW330" s="173" t="s">
        <v>31</v>
      </c>
      <c r="AX330" s="173" t="s">
        <v>79</v>
      </c>
      <c r="AY330" s="176" t="s">
        <v>126</v>
      </c>
    </row>
    <row r="331" s="27" customFormat="true" ht="33" hidden="false" customHeight="true" outlineLevel="0" collapsed="false">
      <c r="A331" s="22"/>
      <c r="B331" s="159"/>
      <c r="C331" s="160" t="s">
        <v>693</v>
      </c>
      <c r="D331" s="160" t="s">
        <v>129</v>
      </c>
      <c r="E331" s="161" t="s">
        <v>694</v>
      </c>
      <c r="F331" s="162" t="s">
        <v>695</v>
      </c>
      <c r="G331" s="163" t="s">
        <v>139</v>
      </c>
      <c r="H331" s="164" t="n">
        <v>16.86</v>
      </c>
      <c r="I331" s="165"/>
      <c r="J331" s="166" t="n">
        <f aca="false">ROUND(I331*H331,2)</f>
        <v>0</v>
      </c>
      <c r="K331" s="162" t="s">
        <v>133</v>
      </c>
      <c r="L331" s="23"/>
      <c r="M331" s="167"/>
      <c r="N331" s="168" t="s">
        <v>40</v>
      </c>
      <c r="O331" s="60"/>
      <c r="P331" s="169" t="n">
        <f aca="false">O331*H331</f>
        <v>0</v>
      </c>
      <c r="Q331" s="169" t="n">
        <v>0.00909</v>
      </c>
      <c r="R331" s="169" t="n">
        <f aca="false">Q331*H331</f>
        <v>0.1532574</v>
      </c>
      <c r="S331" s="169" t="n">
        <v>0</v>
      </c>
      <c r="T331" s="170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1" t="s">
        <v>210</v>
      </c>
      <c r="AT331" s="171" t="s">
        <v>129</v>
      </c>
      <c r="AU331" s="171" t="s">
        <v>135</v>
      </c>
      <c r="AY331" s="3" t="s">
        <v>126</v>
      </c>
      <c r="BE331" s="172" t="n">
        <f aca="false">IF(N331="základní",J331,0)</f>
        <v>0</v>
      </c>
      <c r="BF331" s="172" t="n">
        <f aca="false">IF(N331="snížená",J331,0)</f>
        <v>0</v>
      </c>
      <c r="BG331" s="172" t="n">
        <f aca="false">IF(N331="zákl. přenesená",J331,0)</f>
        <v>0</v>
      </c>
      <c r="BH331" s="172" t="n">
        <f aca="false">IF(N331="sníž. přenesená",J331,0)</f>
        <v>0</v>
      </c>
      <c r="BI331" s="172" t="n">
        <f aca="false">IF(N331="nulová",J331,0)</f>
        <v>0</v>
      </c>
      <c r="BJ331" s="3" t="s">
        <v>135</v>
      </c>
      <c r="BK331" s="172" t="n">
        <f aca="false">ROUND(I331*H331,2)</f>
        <v>0</v>
      </c>
      <c r="BL331" s="3" t="s">
        <v>210</v>
      </c>
      <c r="BM331" s="171" t="s">
        <v>696</v>
      </c>
    </row>
    <row r="332" s="173" customFormat="true" ht="12.8" hidden="false" customHeight="false" outlineLevel="0" collapsed="false">
      <c r="B332" s="174"/>
      <c r="D332" s="175" t="s">
        <v>146</v>
      </c>
      <c r="F332" s="177" t="s">
        <v>697</v>
      </c>
      <c r="H332" s="178" t="n">
        <v>16.86</v>
      </c>
      <c r="I332" s="179"/>
      <c r="L332" s="174"/>
      <c r="M332" s="180"/>
      <c r="N332" s="181"/>
      <c r="O332" s="181"/>
      <c r="P332" s="181"/>
      <c r="Q332" s="181"/>
      <c r="R332" s="181"/>
      <c r="S332" s="181"/>
      <c r="T332" s="182"/>
      <c r="AT332" s="176" t="s">
        <v>146</v>
      </c>
      <c r="AU332" s="176" t="s">
        <v>135</v>
      </c>
      <c r="AV332" s="173" t="s">
        <v>135</v>
      </c>
      <c r="AW332" s="173" t="s">
        <v>2</v>
      </c>
      <c r="AX332" s="173" t="s">
        <v>79</v>
      </c>
      <c r="AY332" s="176" t="s">
        <v>126</v>
      </c>
    </row>
    <row r="333" s="27" customFormat="true" ht="24.15" hidden="false" customHeight="true" outlineLevel="0" collapsed="false">
      <c r="A333" s="22"/>
      <c r="B333" s="159"/>
      <c r="C333" s="193" t="s">
        <v>698</v>
      </c>
      <c r="D333" s="193" t="s">
        <v>449</v>
      </c>
      <c r="E333" s="194" t="s">
        <v>699</v>
      </c>
      <c r="F333" s="195" t="s">
        <v>700</v>
      </c>
      <c r="G333" s="196" t="s">
        <v>139</v>
      </c>
      <c r="H333" s="197" t="n">
        <v>20.407</v>
      </c>
      <c r="I333" s="198"/>
      <c r="J333" s="199" t="n">
        <f aca="false">ROUND(I333*H333,2)</f>
        <v>0</v>
      </c>
      <c r="K333" s="195" t="s">
        <v>133</v>
      </c>
      <c r="L333" s="200"/>
      <c r="M333" s="201"/>
      <c r="N333" s="202" t="s">
        <v>40</v>
      </c>
      <c r="O333" s="60"/>
      <c r="P333" s="169" t="n">
        <f aca="false">O333*H333</f>
        <v>0</v>
      </c>
      <c r="Q333" s="169" t="n">
        <v>0.019</v>
      </c>
      <c r="R333" s="169" t="n">
        <f aca="false">Q333*H333</f>
        <v>0.387733</v>
      </c>
      <c r="S333" s="169" t="n">
        <v>0</v>
      </c>
      <c r="T333" s="170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1" t="s">
        <v>277</v>
      </c>
      <c r="AT333" s="171" t="s">
        <v>449</v>
      </c>
      <c r="AU333" s="171" t="s">
        <v>135</v>
      </c>
      <c r="AY333" s="3" t="s">
        <v>126</v>
      </c>
      <c r="BE333" s="172" t="n">
        <f aca="false">IF(N333="základní",J333,0)</f>
        <v>0</v>
      </c>
      <c r="BF333" s="172" t="n">
        <f aca="false">IF(N333="snížená",J333,0)</f>
        <v>0</v>
      </c>
      <c r="BG333" s="172" t="n">
        <f aca="false">IF(N333="zákl. přenesená",J333,0)</f>
        <v>0</v>
      </c>
      <c r="BH333" s="172" t="n">
        <f aca="false">IF(N333="sníž. přenesená",J333,0)</f>
        <v>0</v>
      </c>
      <c r="BI333" s="172" t="n">
        <f aca="false">IF(N333="nulová",J333,0)</f>
        <v>0</v>
      </c>
      <c r="BJ333" s="3" t="s">
        <v>135</v>
      </c>
      <c r="BK333" s="172" t="n">
        <f aca="false">ROUND(I333*H333,2)</f>
        <v>0</v>
      </c>
      <c r="BL333" s="3" t="s">
        <v>210</v>
      </c>
      <c r="BM333" s="171" t="s">
        <v>701</v>
      </c>
    </row>
    <row r="334" s="173" customFormat="true" ht="12.8" hidden="false" customHeight="false" outlineLevel="0" collapsed="false">
      <c r="B334" s="174"/>
      <c r="D334" s="175" t="s">
        <v>146</v>
      </c>
      <c r="F334" s="177" t="s">
        <v>702</v>
      </c>
      <c r="H334" s="178" t="n">
        <v>20.407</v>
      </c>
      <c r="I334" s="179"/>
      <c r="L334" s="174"/>
      <c r="M334" s="180"/>
      <c r="N334" s="181"/>
      <c r="O334" s="181"/>
      <c r="P334" s="181"/>
      <c r="Q334" s="181"/>
      <c r="R334" s="181"/>
      <c r="S334" s="181"/>
      <c r="T334" s="182"/>
      <c r="AT334" s="176" t="s">
        <v>146</v>
      </c>
      <c r="AU334" s="176" t="s">
        <v>135</v>
      </c>
      <c r="AV334" s="173" t="s">
        <v>135</v>
      </c>
      <c r="AW334" s="173" t="s">
        <v>2</v>
      </c>
      <c r="AX334" s="173" t="s">
        <v>79</v>
      </c>
      <c r="AY334" s="176" t="s">
        <v>126</v>
      </c>
    </row>
    <row r="335" s="27" customFormat="true" ht="24.15" hidden="false" customHeight="true" outlineLevel="0" collapsed="false">
      <c r="A335" s="22"/>
      <c r="B335" s="159"/>
      <c r="C335" s="160" t="s">
        <v>703</v>
      </c>
      <c r="D335" s="160" t="s">
        <v>129</v>
      </c>
      <c r="E335" s="161" t="s">
        <v>704</v>
      </c>
      <c r="F335" s="162" t="s">
        <v>705</v>
      </c>
      <c r="G335" s="163" t="s">
        <v>139</v>
      </c>
      <c r="H335" s="164" t="n">
        <v>16.86</v>
      </c>
      <c r="I335" s="165"/>
      <c r="J335" s="166" t="n">
        <f aca="false">ROUND(I335*H335,2)</f>
        <v>0</v>
      </c>
      <c r="K335" s="162" t="s">
        <v>133</v>
      </c>
      <c r="L335" s="23"/>
      <c r="M335" s="167"/>
      <c r="N335" s="168" t="s">
        <v>40</v>
      </c>
      <c r="O335" s="60"/>
      <c r="P335" s="169" t="n">
        <f aca="false">O335*H335</f>
        <v>0</v>
      </c>
      <c r="Q335" s="169" t="n">
        <v>0</v>
      </c>
      <c r="R335" s="169" t="n">
        <f aca="false">Q335*H335</f>
        <v>0</v>
      </c>
      <c r="S335" s="169" t="n">
        <v>0</v>
      </c>
      <c r="T335" s="170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1" t="s">
        <v>210</v>
      </c>
      <c r="AT335" s="171" t="s">
        <v>129</v>
      </c>
      <c r="AU335" s="171" t="s">
        <v>135</v>
      </c>
      <c r="AY335" s="3" t="s">
        <v>126</v>
      </c>
      <c r="BE335" s="172" t="n">
        <f aca="false">IF(N335="základní",J335,0)</f>
        <v>0</v>
      </c>
      <c r="BF335" s="172" t="n">
        <f aca="false">IF(N335="snížená",J335,0)</f>
        <v>0</v>
      </c>
      <c r="BG335" s="172" t="n">
        <f aca="false">IF(N335="zákl. přenesená",J335,0)</f>
        <v>0</v>
      </c>
      <c r="BH335" s="172" t="n">
        <f aca="false">IF(N335="sníž. přenesená",J335,0)</f>
        <v>0</v>
      </c>
      <c r="BI335" s="172" t="n">
        <f aca="false">IF(N335="nulová",J335,0)</f>
        <v>0</v>
      </c>
      <c r="BJ335" s="3" t="s">
        <v>135</v>
      </c>
      <c r="BK335" s="172" t="n">
        <f aca="false">ROUND(I335*H335,2)</f>
        <v>0</v>
      </c>
      <c r="BL335" s="3" t="s">
        <v>210</v>
      </c>
      <c r="BM335" s="171" t="s">
        <v>706</v>
      </c>
    </row>
    <row r="336" s="27" customFormat="true" ht="24.15" hidden="false" customHeight="true" outlineLevel="0" collapsed="false">
      <c r="A336" s="22"/>
      <c r="B336" s="159"/>
      <c r="C336" s="160" t="s">
        <v>707</v>
      </c>
      <c r="D336" s="160" t="s">
        <v>129</v>
      </c>
      <c r="E336" s="161" t="s">
        <v>708</v>
      </c>
      <c r="F336" s="162" t="s">
        <v>709</v>
      </c>
      <c r="G336" s="163" t="s">
        <v>139</v>
      </c>
      <c r="H336" s="164" t="n">
        <v>16.86</v>
      </c>
      <c r="I336" s="165"/>
      <c r="J336" s="166" t="n">
        <f aca="false">ROUND(I336*H336,2)</f>
        <v>0</v>
      </c>
      <c r="K336" s="162" t="s">
        <v>133</v>
      </c>
      <c r="L336" s="23"/>
      <c r="M336" s="167"/>
      <c r="N336" s="168" t="s">
        <v>40</v>
      </c>
      <c r="O336" s="60"/>
      <c r="P336" s="169" t="n">
        <f aca="false">O336*H336</f>
        <v>0</v>
      </c>
      <c r="Q336" s="169" t="n">
        <v>0</v>
      </c>
      <c r="R336" s="169" t="n">
        <f aca="false">Q336*H336</f>
        <v>0</v>
      </c>
      <c r="S336" s="169" t="n">
        <v>0</v>
      </c>
      <c r="T336" s="170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1" t="s">
        <v>210</v>
      </c>
      <c r="AT336" s="171" t="s">
        <v>129</v>
      </c>
      <c r="AU336" s="171" t="s">
        <v>135</v>
      </c>
      <c r="AY336" s="3" t="s">
        <v>126</v>
      </c>
      <c r="BE336" s="172" t="n">
        <f aca="false">IF(N336="základní",J336,0)</f>
        <v>0</v>
      </c>
      <c r="BF336" s="172" t="n">
        <f aca="false">IF(N336="snížená",J336,0)</f>
        <v>0</v>
      </c>
      <c r="BG336" s="172" t="n">
        <f aca="false">IF(N336="zákl. přenesená",J336,0)</f>
        <v>0</v>
      </c>
      <c r="BH336" s="172" t="n">
        <f aca="false">IF(N336="sníž. přenesená",J336,0)</f>
        <v>0</v>
      </c>
      <c r="BI336" s="172" t="n">
        <f aca="false">IF(N336="nulová",J336,0)</f>
        <v>0</v>
      </c>
      <c r="BJ336" s="3" t="s">
        <v>135</v>
      </c>
      <c r="BK336" s="172" t="n">
        <f aca="false">ROUND(I336*H336,2)</f>
        <v>0</v>
      </c>
      <c r="BL336" s="3" t="s">
        <v>210</v>
      </c>
      <c r="BM336" s="171" t="s">
        <v>710</v>
      </c>
    </row>
    <row r="337" s="27" customFormat="true" ht="24.15" hidden="false" customHeight="true" outlineLevel="0" collapsed="false">
      <c r="A337" s="22"/>
      <c r="B337" s="159"/>
      <c r="C337" s="160" t="s">
        <v>711</v>
      </c>
      <c r="D337" s="160" t="s">
        <v>129</v>
      </c>
      <c r="E337" s="161" t="s">
        <v>712</v>
      </c>
      <c r="F337" s="162" t="s">
        <v>713</v>
      </c>
      <c r="G337" s="163" t="s">
        <v>207</v>
      </c>
      <c r="H337" s="164" t="n">
        <v>1</v>
      </c>
      <c r="I337" s="165"/>
      <c r="J337" s="166" t="n">
        <f aca="false">ROUND(I337*H337,2)</f>
        <v>0</v>
      </c>
      <c r="K337" s="162" t="s">
        <v>133</v>
      </c>
      <c r="L337" s="23"/>
      <c r="M337" s="167"/>
      <c r="N337" s="168" t="s">
        <v>40</v>
      </c>
      <c r="O337" s="60"/>
      <c r="P337" s="169" t="n">
        <f aca="false">O337*H337</f>
        <v>0</v>
      </c>
      <c r="Q337" s="169" t="n">
        <v>0.0002</v>
      </c>
      <c r="R337" s="169" t="n">
        <f aca="false">Q337*H337</f>
        <v>0.0002</v>
      </c>
      <c r="S337" s="169" t="n">
        <v>0</v>
      </c>
      <c r="T337" s="170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1" t="s">
        <v>210</v>
      </c>
      <c r="AT337" s="171" t="s">
        <v>129</v>
      </c>
      <c r="AU337" s="171" t="s">
        <v>135</v>
      </c>
      <c r="AY337" s="3" t="s">
        <v>126</v>
      </c>
      <c r="BE337" s="172" t="n">
        <f aca="false">IF(N337="základní",J337,0)</f>
        <v>0</v>
      </c>
      <c r="BF337" s="172" t="n">
        <f aca="false">IF(N337="snížená",J337,0)</f>
        <v>0</v>
      </c>
      <c r="BG337" s="172" t="n">
        <f aca="false">IF(N337="zákl. přenesená",J337,0)</f>
        <v>0</v>
      </c>
      <c r="BH337" s="172" t="n">
        <f aca="false">IF(N337="sníž. přenesená",J337,0)</f>
        <v>0</v>
      </c>
      <c r="BI337" s="172" t="n">
        <f aca="false">IF(N337="nulová",J337,0)</f>
        <v>0</v>
      </c>
      <c r="BJ337" s="3" t="s">
        <v>135</v>
      </c>
      <c r="BK337" s="172" t="n">
        <f aca="false">ROUND(I337*H337,2)</f>
        <v>0</v>
      </c>
      <c r="BL337" s="3" t="s">
        <v>210</v>
      </c>
      <c r="BM337" s="171" t="s">
        <v>714</v>
      </c>
    </row>
    <row r="338" s="27" customFormat="true" ht="16.5" hidden="false" customHeight="true" outlineLevel="0" collapsed="false">
      <c r="A338" s="22"/>
      <c r="B338" s="159"/>
      <c r="C338" s="193" t="s">
        <v>715</v>
      </c>
      <c r="D338" s="193" t="s">
        <v>449</v>
      </c>
      <c r="E338" s="194" t="s">
        <v>716</v>
      </c>
      <c r="F338" s="195" t="s">
        <v>717</v>
      </c>
      <c r="G338" s="196" t="s">
        <v>207</v>
      </c>
      <c r="H338" s="197" t="n">
        <v>1</v>
      </c>
      <c r="I338" s="198"/>
      <c r="J338" s="199" t="n">
        <f aca="false">ROUND(I338*H338,2)</f>
        <v>0</v>
      </c>
      <c r="K338" s="162" t="s">
        <v>133</v>
      </c>
      <c r="L338" s="200"/>
      <c r="M338" s="201"/>
      <c r="N338" s="202" t="s">
        <v>40</v>
      </c>
      <c r="O338" s="60"/>
      <c r="P338" s="169" t="n">
        <f aca="false">O338*H338</f>
        <v>0</v>
      </c>
      <c r="Q338" s="169" t="n">
        <v>0.00031</v>
      </c>
      <c r="R338" s="169" t="n">
        <f aca="false">Q338*H338</f>
        <v>0.00031</v>
      </c>
      <c r="S338" s="169" t="n">
        <v>0</v>
      </c>
      <c r="T338" s="170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1" t="s">
        <v>277</v>
      </c>
      <c r="AT338" s="171" t="s">
        <v>449</v>
      </c>
      <c r="AU338" s="171" t="s">
        <v>135</v>
      </c>
      <c r="AY338" s="3" t="s">
        <v>126</v>
      </c>
      <c r="BE338" s="172" t="n">
        <f aca="false">IF(N338="základní",J338,0)</f>
        <v>0</v>
      </c>
      <c r="BF338" s="172" t="n">
        <f aca="false">IF(N338="snížená",J338,0)</f>
        <v>0</v>
      </c>
      <c r="BG338" s="172" t="n">
        <f aca="false">IF(N338="zákl. přenesená",J338,0)</f>
        <v>0</v>
      </c>
      <c r="BH338" s="172" t="n">
        <f aca="false">IF(N338="sníž. přenesená",J338,0)</f>
        <v>0</v>
      </c>
      <c r="BI338" s="172" t="n">
        <f aca="false">IF(N338="nulová",J338,0)</f>
        <v>0</v>
      </c>
      <c r="BJ338" s="3" t="s">
        <v>135</v>
      </c>
      <c r="BK338" s="172" t="n">
        <f aca="false">ROUND(I338*H338,2)</f>
        <v>0</v>
      </c>
      <c r="BL338" s="3" t="s">
        <v>210</v>
      </c>
      <c r="BM338" s="171" t="s">
        <v>718</v>
      </c>
    </row>
    <row r="339" s="27" customFormat="true" ht="24.15" hidden="false" customHeight="true" outlineLevel="0" collapsed="false">
      <c r="A339" s="22"/>
      <c r="B339" s="159"/>
      <c r="C339" s="160" t="s">
        <v>719</v>
      </c>
      <c r="D339" s="160" t="s">
        <v>129</v>
      </c>
      <c r="E339" s="161" t="s">
        <v>720</v>
      </c>
      <c r="F339" s="162" t="s">
        <v>721</v>
      </c>
      <c r="G339" s="163" t="s">
        <v>337</v>
      </c>
      <c r="H339" s="192"/>
      <c r="I339" s="165"/>
      <c r="J339" s="166" t="n">
        <f aca="false">ROUND(I339*H339,2)</f>
        <v>0</v>
      </c>
      <c r="K339" s="162" t="s">
        <v>133</v>
      </c>
      <c r="L339" s="23"/>
      <c r="M339" s="167"/>
      <c r="N339" s="168" t="s">
        <v>40</v>
      </c>
      <c r="O339" s="60"/>
      <c r="P339" s="169" t="n">
        <f aca="false">O339*H339</f>
        <v>0</v>
      </c>
      <c r="Q339" s="169" t="n">
        <v>0</v>
      </c>
      <c r="R339" s="169" t="n">
        <f aca="false">Q339*H339</f>
        <v>0</v>
      </c>
      <c r="S339" s="169" t="n">
        <v>0</v>
      </c>
      <c r="T339" s="170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1" t="s">
        <v>210</v>
      </c>
      <c r="AT339" s="171" t="s">
        <v>129</v>
      </c>
      <c r="AU339" s="171" t="s">
        <v>135</v>
      </c>
      <c r="AY339" s="3" t="s">
        <v>126</v>
      </c>
      <c r="BE339" s="172" t="n">
        <f aca="false">IF(N339="základní",J339,0)</f>
        <v>0</v>
      </c>
      <c r="BF339" s="172" t="n">
        <f aca="false">IF(N339="snížená",J339,0)</f>
        <v>0</v>
      </c>
      <c r="BG339" s="172" t="n">
        <f aca="false">IF(N339="zákl. přenesená",J339,0)</f>
        <v>0</v>
      </c>
      <c r="BH339" s="172" t="n">
        <f aca="false">IF(N339="sníž. přenesená",J339,0)</f>
        <v>0</v>
      </c>
      <c r="BI339" s="172" t="n">
        <f aca="false">IF(N339="nulová",J339,0)</f>
        <v>0</v>
      </c>
      <c r="BJ339" s="3" t="s">
        <v>135</v>
      </c>
      <c r="BK339" s="172" t="n">
        <f aca="false">ROUND(I339*H339,2)</f>
        <v>0</v>
      </c>
      <c r="BL339" s="3" t="s">
        <v>210</v>
      </c>
      <c r="BM339" s="171" t="s">
        <v>722</v>
      </c>
    </row>
    <row r="340" s="145" customFormat="true" ht="22.8" hidden="false" customHeight="true" outlineLevel="0" collapsed="false">
      <c r="B340" s="146"/>
      <c r="D340" s="147" t="s">
        <v>73</v>
      </c>
      <c r="E340" s="157" t="s">
        <v>723</v>
      </c>
      <c r="F340" s="157" t="s">
        <v>724</v>
      </c>
      <c r="I340" s="149"/>
      <c r="J340" s="158" t="n">
        <f aca="false">BK340</f>
        <v>0</v>
      </c>
      <c r="L340" s="146"/>
      <c r="M340" s="151"/>
      <c r="N340" s="152"/>
      <c r="O340" s="152"/>
      <c r="P340" s="153" t="n">
        <f aca="false">SUM(P341:P345)</f>
        <v>0</v>
      </c>
      <c r="Q340" s="152"/>
      <c r="R340" s="153" t="n">
        <f aca="false">SUM(R341:R345)</f>
        <v>0.003641</v>
      </c>
      <c r="S340" s="152"/>
      <c r="T340" s="154" t="n">
        <f aca="false">SUM(T341:T345)</f>
        <v>0</v>
      </c>
      <c r="AR340" s="147" t="s">
        <v>135</v>
      </c>
      <c r="AT340" s="155" t="s">
        <v>73</v>
      </c>
      <c r="AU340" s="155" t="s">
        <v>79</v>
      </c>
      <c r="AY340" s="147" t="s">
        <v>126</v>
      </c>
      <c r="BK340" s="156" t="n">
        <f aca="false">SUM(BK341:BK345)</f>
        <v>0</v>
      </c>
    </row>
    <row r="341" s="27" customFormat="true" ht="24.15" hidden="false" customHeight="true" outlineLevel="0" collapsed="false">
      <c r="A341" s="22"/>
      <c r="B341" s="159"/>
      <c r="C341" s="160" t="s">
        <v>725</v>
      </c>
      <c r="D341" s="160" t="s">
        <v>129</v>
      </c>
      <c r="E341" s="161" t="s">
        <v>726</v>
      </c>
      <c r="F341" s="162" t="s">
        <v>727</v>
      </c>
      <c r="G341" s="163" t="s">
        <v>139</v>
      </c>
      <c r="H341" s="164" t="n">
        <v>8.275</v>
      </c>
      <c r="I341" s="165"/>
      <c r="J341" s="166" t="n">
        <f aca="false">ROUND(I341*H341,2)</f>
        <v>0</v>
      </c>
      <c r="K341" s="162" t="s">
        <v>133</v>
      </c>
      <c r="L341" s="23"/>
      <c r="M341" s="167"/>
      <c r="N341" s="168" t="s">
        <v>40</v>
      </c>
      <c r="O341" s="60"/>
      <c r="P341" s="169" t="n">
        <f aca="false">O341*H341</f>
        <v>0</v>
      </c>
      <c r="Q341" s="169" t="n">
        <v>6E-005</v>
      </c>
      <c r="R341" s="169" t="n">
        <f aca="false">Q341*H341</f>
        <v>0.0004965</v>
      </c>
      <c r="S341" s="169" t="n">
        <v>0</v>
      </c>
      <c r="T341" s="170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1" t="s">
        <v>210</v>
      </c>
      <c r="AT341" s="171" t="s">
        <v>129</v>
      </c>
      <c r="AU341" s="171" t="s">
        <v>135</v>
      </c>
      <c r="AY341" s="3" t="s">
        <v>126</v>
      </c>
      <c r="BE341" s="172" t="n">
        <f aca="false">IF(N341="základní",J341,0)</f>
        <v>0</v>
      </c>
      <c r="BF341" s="172" t="n">
        <f aca="false">IF(N341="snížená",J341,0)</f>
        <v>0</v>
      </c>
      <c r="BG341" s="172" t="n">
        <f aca="false">IF(N341="zákl. přenesená",J341,0)</f>
        <v>0</v>
      </c>
      <c r="BH341" s="172" t="n">
        <f aca="false">IF(N341="sníž. přenesená",J341,0)</f>
        <v>0</v>
      </c>
      <c r="BI341" s="172" t="n">
        <f aca="false">IF(N341="nulová",J341,0)</f>
        <v>0</v>
      </c>
      <c r="BJ341" s="3" t="s">
        <v>135</v>
      </c>
      <c r="BK341" s="172" t="n">
        <f aca="false">ROUND(I341*H341,2)</f>
        <v>0</v>
      </c>
      <c r="BL341" s="3" t="s">
        <v>210</v>
      </c>
      <c r="BM341" s="171" t="s">
        <v>728</v>
      </c>
    </row>
    <row r="342" s="173" customFormat="true" ht="12.8" hidden="false" customHeight="false" outlineLevel="0" collapsed="false">
      <c r="B342" s="174"/>
      <c r="D342" s="175" t="s">
        <v>146</v>
      </c>
      <c r="E342" s="176"/>
      <c r="F342" s="177" t="s">
        <v>729</v>
      </c>
      <c r="H342" s="178" t="n">
        <v>8.275</v>
      </c>
      <c r="I342" s="179"/>
      <c r="L342" s="174"/>
      <c r="M342" s="180"/>
      <c r="N342" s="181"/>
      <c r="O342" s="181"/>
      <c r="P342" s="181"/>
      <c r="Q342" s="181"/>
      <c r="R342" s="181"/>
      <c r="S342" s="181"/>
      <c r="T342" s="182"/>
      <c r="AT342" s="176" t="s">
        <v>146</v>
      </c>
      <c r="AU342" s="176" t="s">
        <v>135</v>
      </c>
      <c r="AV342" s="173" t="s">
        <v>135</v>
      </c>
      <c r="AW342" s="173" t="s">
        <v>31</v>
      </c>
      <c r="AX342" s="173" t="s">
        <v>79</v>
      </c>
      <c r="AY342" s="176" t="s">
        <v>126</v>
      </c>
    </row>
    <row r="343" s="27" customFormat="true" ht="24.15" hidden="false" customHeight="true" outlineLevel="0" collapsed="false">
      <c r="A343" s="22"/>
      <c r="B343" s="159"/>
      <c r="C343" s="160" t="s">
        <v>730</v>
      </c>
      <c r="D343" s="160" t="s">
        <v>129</v>
      </c>
      <c r="E343" s="161" t="s">
        <v>731</v>
      </c>
      <c r="F343" s="162" t="s">
        <v>732</v>
      </c>
      <c r="G343" s="163" t="s">
        <v>139</v>
      </c>
      <c r="H343" s="164" t="n">
        <v>8.275</v>
      </c>
      <c r="I343" s="165"/>
      <c r="J343" s="166" t="n">
        <f aca="false">ROUND(I343*H343,2)</f>
        <v>0</v>
      </c>
      <c r="K343" s="162" t="s">
        <v>133</v>
      </c>
      <c r="L343" s="23"/>
      <c r="M343" s="167"/>
      <c r="N343" s="168" t="s">
        <v>40</v>
      </c>
      <c r="O343" s="60"/>
      <c r="P343" s="169" t="n">
        <f aca="false">O343*H343</f>
        <v>0</v>
      </c>
      <c r="Q343" s="169" t="n">
        <v>0.00014</v>
      </c>
      <c r="R343" s="169" t="n">
        <f aca="false">Q343*H343</f>
        <v>0.0011585</v>
      </c>
      <c r="S343" s="169" t="n">
        <v>0</v>
      </c>
      <c r="T343" s="170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1" t="s">
        <v>210</v>
      </c>
      <c r="AT343" s="171" t="s">
        <v>129</v>
      </c>
      <c r="AU343" s="171" t="s">
        <v>135</v>
      </c>
      <c r="AY343" s="3" t="s">
        <v>126</v>
      </c>
      <c r="BE343" s="172" t="n">
        <f aca="false">IF(N343="základní",J343,0)</f>
        <v>0</v>
      </c>
      <c r="BF343" s="172" t="n">
        <f aca="false">IF(N343="snížená",J343,0)</f>
        <v>0</v>
      </c>
      <c r="BG343" s="172" t="n">
        <f aca="false">IF(N343="zákl. přenesená",J343,0)</f>
        <v>0</v>
      </c>
      <c r="BH343" s="172" t="n">
        <f aca="false">IF(N343="sníž. přenesená",J343,0)</f>
        <v>0</v>
      </c>
      <c r="BI343" s="172" t="n">
        <f aca="false">IF(N343="nulová",J343,0)</f>
        <v>0</v>
      </c>
      <c r="BJ343" s="3" t="s">
        <v>135</v>
      </c>
      <c r="BK343" s="172" t="n">
        <f aca="false">ROUND(I343*H343,2)</f>
        <v>0</v>
      </c>
      <c r="BL343" s="3" t="s">
        <v>210</v>
      </c>
      <c r="BM343" s="171" t="s">
        <v>733</v>
      </c>
    </row>
    <row r="344" s="27" customFormat="true" ht="24.15" hidden="false" customHeight="true" outlineLevel="0" collapsed="false">
      <c r="A344" s="22"/>
      <c r="B344" s="159"/>
      <c r="C344" s="160" t="s">
        <v>734</v>
      </c>
      <c r="D344" s="160" t="s">
        <v>129</v>
      </c>
      <c r="E344" s="161" t="s">
        <v>735</v>
      </c>
      <c r="F344" s="162" t="s">
        <v>736</v>
      </c>
      <c r="G344" s="163" t="s">
        <v>139</v>
      </c>
      <c r="H344" s="164" t="n">
        <v>8.275</v>
      </c>
      <c r="I344" s="165"/>
      <c r="J344" s="166" t="n">
        <f aca="false">ROUND(I344*H344,2)</f>
        <v>0</v>
      </c>
      <c r="K344" s="162" t="s">
        <v>133</v>
      </c>
      <c r="L344" s="23"/>
      <c r="M344" s="167"/>
      <c r="N344" s="168" t="s">
        <v>40</v>
      </c>
      <c r="O344" s="60"/>
      <c r="P344" s="169" t="n">
        <f aca="false">O344*H344</f>
        <v>0</v>
      </c>
      <c r="Q344" s="169" t="n">
        <v>0.00012</v>
      </c>
      <c r="R344" s="169" t="n">
        <f aca="false">Q344*H344</f>
        <v>0.000993</v>
      </c>
      <c r="S344" s="169" t="n">
        <v>0</v>
      </c>
      <c r="T344" s="170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1" t="s">
        <v>210</v>
      </c>
      <c r="AT344" s="171" t="s">
        <v>129</v>
      </c>
      <c r="AU344" s="171" t="s">
        <v>135</v>
      </c>
      <c r="AY344" s="3" t="s">
        <v>126</v>
      </c>
      <c r="BE344" s="172" t="n">
        <f aca="false">IF(N344="základní",J344,0)</f>
        <v>0</v>
      </c>
      <c r="BF344" s="172" t="n">
        <f aca="false">IF(N344="snížená",J344,0)</f>
        <v>0</v>
      </c>
      <c r="BG344" s="172" t="n">
        <f aca="false">IF(N344="zákl. přenesená",J344,0)</f>
        <v>0</v>
      </c>
      <c r="BH344" s="172" t="n">
        <f aca="false">IF(N344="sníž. přenesená",J344,0)</f>
        <v>0</v>
      </c>
      <c r="BI344" s="172" t="n">
        <f aca="false">IF(N344="nulová",J344,0)</f>
        <v>0</v>
      </c>
      <c r="BJ344" s="3" t="s">
        <v>135</v>
      </c>
      <c r="BK344" s="172" t="n">
        <f aca="false">ROUND(I344*H344,2)</f>
        <v>0</v>
      </c>
      <c r="BL344" s="3" t="s">
        <v>210</v>
      </c>
      <c r="BM344" s="171" t="s">
        <v>737</v>
      </c>
    </row>
    <row r="345" s="27" customFormat="true" ht="24.15" hidden="false" customHeight="true" outlineLevel="0" collapsed="false">
      <c r="A345" s="22"/>
      <c r="B345" s="159"/>
      <c r="C345" s="160" t="s">
        <v>738</v>
      </c>
      <c r="D345" s="160" t="s">
        <v>129</v>
      </c>
      <c r="E345" s="161" t="s">
        <v>739</v>
      </c>
      <c r="F345" s="162" t="s">
        <v>740</v>
      </c>
      <c r="G345" s="163" t="s">
        <v>139</v>
      </c>
      <c r="H345" s="164" t="n">
        <v>8.275</v>
      </c>
      <c r="I345" s="165"/>
      <c r="J345" s="166" t="n">
        <f aca="false">ROUND(I345*H345,2)</f>
        <v>0</v>
      </c>
      <c r="K345" s="162" t="s">
        <v>133</v>
      </c>
      <c r="L345" s="23"/>
      <c r="M345" s="167"/>
      <c r="N345" s="168" t="s">
        <v>40</v>
      </c>
      <c r="O345" s="60"/>
      <c r="P345" s="169" t="n">
        <f aca="false">O345*H345</f>
        <v>0</v>
      </c>
      <c r="Q345" s="169" t="n">
        <v>0.00012</v>
      </c>
      <c r="R345" s="169" t="n">
        <f aca="false">Q345*H345</f>
        <v>0.000993</v>
      </c>
      <c r="S345" s="169" t="n">
        <v>0</v>
      </c>
      <c r="T345" s="170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1" t="s">
        <v>210</v>
      </c>
      <c r="AT345" s="171" t="s">
        <v>129</v>
      </c>
      <c r="AU345" s="171" t="s">
        <v>135</v>
      </c>
      <c r="AY345" s="3" t="s">
        <v>126</v>
      </c>
      <c r="BE345" s="172" t="n">
        <f aca="false">IF(N345="základní",J345,0)</f>
        <v>0</v>
      </c>
      <c r="BF345" s="172" t="n">
        <f aca="false">IF(N345="snížená",J345,0)</f>
        <v>0</v>
      </c>
      <c r="BG345" s="172" t="n">
        <f aca="false">IF(N345="zákl. přenesená",J345,0)</f>
        <v>0</v>
      </c>
      <c r="BH345" s="172" t="n">
        <f aca="false">IF(N345="sníž. přenesená",J345,0)</f>
        <v>0</v>
      </c>
      <c r="BI345" s="172" t="n">
        <f aca="false">IF(N345="nulová",J345,0)</f>
        <v>0</v>
      </c>
      <c r="BJ345" s="3" t="s">
        <v>135</v>
      </c>
      <c r="BK345" s="172" t="n">
        <f aca="false">ROUND(I345*H345,2)</f>
        <v>0</v>
      </c>
      <c r="BL345" s="3" t="s">
        <v>210</v>
      </c>
      <c r="BM345" s="171" t="s">
        <v>741</v>
      </c>
    </row>
    <row r="346" s="145" customFormat="true" ht="22.8" hidden="false" customHeight="true" outlineLevel="0" collapsed="false">
      <c r="B346" s="146"/>
      <c r="D346" s="147" t="s">
        <v>73</v>
      </c>
      <c r="E346" s="157" t="s">
        <v>742</v>
      </c>
      <c r="F346" s="157" t="s">
        <v>743</v>
      </c>
      <c r="I346" s="149"/>
      <c r="J346" s="158" t="n">
        <f aca="false">BK346</f>
        <v>0</v>
      </c>
      <c r="L346" s="146"/>
      <c r="M346" s="151"/>
      <c r="N346" s="152"/>
      <c r="O346" s="152"/>
      <c r="P346" s="153" t="n">
        <f aca="false">SUM(P347:P363)</f>
        <v>0</v>
      </c>
      <c r="Q346" s="152"/>
      <c r="R346" s="153" t="n">
        <f aca="false">SUM(R347:R363)</f>
        <v>0.38758128</v>
      </c>
      <c r="S346" s="152"/>
      <c r="T346" s="154" t="n">
        <f aca="false">SUM(T347:T363)</f>
        <v>0.09263792</v>
      </c>
      <c r="AR346" s="147" t="s">
        <v>135</v>
      </c>
      <c r="AT346" s="155" t="s">
        <v>73</v>
      </c>
      <c r="AU346" s="155" t="s">
        <v>79</v>
      </c>
      <c r="AY346" s="147" t="s">
        <v>126</v>
      </c>
      <c r="BK346" s="156" t="n">
        <f aca="false">SUM(BK347:BK363)</f>
        <v>0</v>
      </c>
    </row>
    <row r="347" s="27" customFormat="true" ht="16.5" hidden="false" customHeight="true" outlineLevel="0" collapsed="false">
      <c r="A347" s="22"/>
      <c r="B347" s="159"/>
      <c r="C347" s="160" t="s">
        <v>744</v>
      </c>
      <c r="D347" s="160" t="s">
        <v>129</v>
      </c>
      <c r="E347" s="161" t="s">
        <v>745</v>
      </c>
      <c r="F347" s="162" t="s">
        <v>746</v>
      </c>
      <c r="G347" s="163" t="s">
        <v>139</v>
      </c>
      <c r="H347" s="164" t="n">
        <v>298.832</v>
      </c>
      <c r="I347" s="165"/>
      <c r="J347" s="166" t="n">
        <f aca="false">ROUND(I347*H347,2)</f>
        <v>0</v>
      </c>
      <c r="K347" s="162" t="s">
        <v>133</v>
      </c>
      <c r="L347" s="23"/>
      <c r="M347" s="167"/>
      <c r="N347" s="168" t="s">
        <v>40</v>
      </c>
      <c r="O347" s="60"/>
      <c r="P347" s="169" t="n">
        <f aca="false">O347*H347</f>
        <v>0</v>
      </c>
      <c r="Q347" s="169" t="n">
        <v>0.001</v>
      </c>
      <c r="R347" s="169" t="n">
        <f aca="false">Q347*H347</f>
        <v>0.298832</v>
      </c>
      <c r="S347" s="169" t="n">
        <v>0.00031</v>
      </c>
      <c r="T347" s="170" t="n">
        <f aca="false">S347*H347</f>
        <v>0.09263792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1" t="s">
        <v>210</v>
      </c>
      <c r="AT347" s="171" t="s">
        <v>129</v>
      </c>
      <c r="AU347" s="171" t="s">
        <v>135</v>
      </c>
      <c r="AY347" s="3" t="s">
        <v>126</v>
      </c>
      <c r="BE347" s="172" t="n">
        <f aca="false">IF(N347="základní",J347,0)</f>
        <v>0</v>
      </c>
      <c r="BF347" s="172" t="n">
        <f aca="false">IF(N347="snížená",J347,0)</f>
        <v>0</v>
      </c>
      <c r="BG347" s="172" t="n">
        <f aca="false">IF(N347="zákl. přenesená",J347,0)</f>
        <v>0</v>
      </c>
      <c r="BH347" s="172" t="n">
        <f aca="false">IF(N347="sníž. přenesená",J347,0)</f>
        <v>0</v>
      </c>
      <c r="BI347" s="172" t="n">
        <f aca="false">IF(N347="nulová",J347,0)</f>
        <v>0</v>
      </c>
      <c r="BJ347" s="3" t="s">
        <v>135</v>
      </c>
      <c r="BK347" s="172" t="n">
        <f aca="false">ROUND(I347*H347,2)</f>
        <v>0</v>
      </c>
      <c r="BL347" s="3" t="s">
        <v>210</v>
      </c>
      <c r="BM347" s="171" t="s">
        <v>747</v>
      </c>
    </row>
    <row r="348" s="173" customFormat="true" ht="12.8" hidden="false" customHeight="false" outlineLevel="0" collapsed="false">
      <c r="B348" s="174"/>
      <c r="D348" s="175" t="s">
        <v>146</v>
      </c>
      <c r="E348" s="176"/>
      <c r="F348" s="177" t="s">
        <v>151</v>
      </c>
      <c r="H348" s="178" t="n">
        <v>78.45</v>
      </c>
      <c r="I348" s="179"/>
      <c r="L348" s="174"/>
      <c r="M348" s="180"/>
      <c r="N348" s="181"/>
      <c r="O348" s="181"/>
      <c r="P348" s="181"/>
      <c r="Q348" s="181"/>
      <c r="R348" s="181"/>
      <c r="S348" s="181"/>
      <c r="T348" s="182"/>
      <c r="AT348" s="176" t="s">
        <v>146</v>
      </c>
      <c r="AU348" s="176" t="s">
        <v>135</v>
      </c>
      <c r="AV348" s="173" t="s">
        <v>135</v>
      </c>
      <c r="AW348" s="173" t="s">
        <v>31</v>
      </c>
      <c r="AX348" s="173" t="s">
        <v>74</v>
      </c>
      <c r="AY348" s="176" t="s">
        <v>126</v>
      </c>
    </row>
    <row r="349" s="203" customFormat="true" ht="12.8" hidden="false" customHeight="false" outlineLevel="0" collapsed="false">
      <c r="B349" s="204"/>
      <c r="D349" s="175" t="s">
        <v>146</v>
      </c>
      <c r="E349" s="205"/>
      <c r="F349" s="206" t="s">
        <v>748</v>
      </c>
      <c r="H349" s="207" t="n">
        <v>78.45</v>
      </c>
      <c r="I349" s="208"/>
      <c r="L349" s="204"/>
      <c r="M349" s="209"/>
      <c r="N349" s="210"/>
      <c r="O349" s="210"/>
      <c r="P349" s="210"/>
      <c r="Q349" s="210"/>
      <c r="R349" s="210"/>
      <c r="S349" s="210"/>
      <c r="T349" s="211"/>
      <c r="AT349" s="205" t="s">
        <v>146</v>
      </c>
      <c r="AU349" s="205" t="s">
        <v>135</v>
      </c>
      <c r="AV349" s="203" t="s">
        <v>127</v>
      </c>
      <c r="AW349" s="203" t="s">
        <v>31</v>
      </c>
      <c r="AX349" s="203" t="s">
        <v>74</v>
      </c>
      <c r="AY349" s="205" t="s">
        <v>126</v>
      </c>
    </row>
    <row r="350" s="173" customFormat="true" ht="12.8" hidden="false" customHeight="false" outlineLevel="0" collapsed="false">
      <c r="B350" s="174"/>
      <c r="D350" s="175" t="s">
        <v>146</v>
      </c>
      <c r="E350" s="176"/>
      <c r="F350" s="177" t="s">
        <v>749</v>
      </c>
      <c r="H350" s="178" t="n">
        <v>18.98</v>
      </c>
      <c r="I350" s="179"/>
      <c r="L350" s="174"/>
      <c r="M350" s="180"/>
      <c r="N350" s="181"/>
      <c r="O350" s="181"/>
      <c r="P350" s="181"/>
      <c r="Q350" s="181"/>
      <c r="R350" s="181"/>
      <c r="S350" s="181"/>
      <c r="T350" s="182"/>
      <c r="AT350" s="176" t="s">
        <v>146</v>
      </c>
      <c r="AU350" s="176" t="s">
        <v>135</v>
      </c>
      <c r="AV350" s="173" t="s">
        <v>135</v>
      </c>
      <c r="AW350" s="173" t="s">
        <v>31</v>
      </c>
      <c r="AX350" s="173" t="s">
        <v>74</v>
      </c>
      <c r="AY350" s="176" t="s">
        <v>126</v>
      </c>
    </row>
    <row r="351" s="173" customFormat="true" ht="12.8" hidden="false" customHeight="false" outlineLevel="0" collapsed="false">
      <c r="B351" s="174"/>
      <c r="D351" s="175" t="s">
        <v>146</v>
      </c>
      <c r="E351" s="176"/>
      <c r="F351" s="177" t="s">
        <v>750</v>
      </c>
      <c r="H351" s="178" t="n">
        <v>9.16</v>
      </c>
      <c r="I351" s="179"/>
      <c r="L351" s="174"/>
      <c r="M351" s="180"/>
      <c r="N351" s="181"/>
      <c r="O351" s="181"/>
      <c r="P351" s="181"/>
      <c r="Q351" s="181"/>
      <c r="R351" s="181"/>
      <c r="S351" s="181"/>
      <c r="T351" s="182"/>
      <c r="AT351" s="176" t="s">
        <v>146</v>
      </c>
      <c r="AU351" s="176" t="s">
        <v>135</v>
      </c>
      <c r="AV351" s="173" t="s">
        <v>135</v>
      </c>
      <c r="AW351" s="173" t="s">
        <v>31</v>
      </c>
      <c r="AX351" s="173" t="s">
        <v>74</v>
      </c>
      <c r="AY351" s="176" t="s">
        <v>126</v>
      </c>
    </row>
    <row r="352" s="173" customFormat="true" ht="12.8" hidden="false" customHeight="false" outlineLevel="0" collapsed="false">
      <c r="B352" s="174"/>
      <c r="D352" s="175" t="s">
        <v>146</v>
      </c>
      <c r="E352" s="176"/>
      <c r="F352" s="177" t="s">
        <v>751</v>
      </c>
      <c r="H352" s="178" t="n">
        <v>6.94</v>
      </c>
      <c r="I352" s="179"/>
      <c r="L352" s="174"/>
      <c r="M352" s="180"/>
      <c r="N352" s="181"/>
      <c r="O352" s="181"/>
      <c r="P352" s="181"/>
      <c r="Q352" s="181"/>
      <c r="R352" s="181"/>
      <c r="S352" s="181"/>
      <c r="T352" s="182"/>
      <c r="AT352" s="176" t="s">
        <v>146</v>
      </c>
      <c r="AU352" s="176" t="s">
        <v>135</v>
      </c>
      <c r="AV352" s="173" t="s">
        <v>135</v>
      </c>
      <c r="AW352" s="173" t="s">
        <v>31</v>
      </c>
      <c r="AX352" s="173" t="s">
        <v>74</v>
      </c>
      <c r="AY352" s="176" t="s">
        <v>126</v>
      </c>
    </row>
    <row r="353" s="173" customFormat="true" ht="12.8" hidden="false" customHeight="false" outlineLevel="0" collapsed="false">
      <c r="B353" s="174"/>
      <c r="D353" s="175" t="s">
        <v>146</v>
      </c>
      <c r="E353" s="176"/>
      <c r="F353" s="177" t="s">
        <v>752</v>
      </c>
      <c r="H353" s="178" t="n">
        <v>31.486</v>
      </c>
      <c r="I353" s="179"/>
      <c r="L353" s="174"/>
      <c r="M353" s="180"/>
      <c r="N353" s="181"/>
      <c r="O353" s="181"/>
      <c r="P353" s="181"/>
      <c r="Q353" s="181"/>
      <c r="R353" s="181"/>
      <c r="S353" s="181"/>
      <c r="T353" s="182"/>
      <c r="AT353" s="176" t="s">
        <v>146</v>
      </c>
      <c r="AU353" s="176" t="s">
        <v>135</v>
      </c>
      <c r="AV353" s="173" t="s">
        <v>135</v>
      </c>
      <c r="AW353" s="173" t="s">
        <v>31</v>
      </c>
      <c r="AX353" s="173" t="s">
        <v>74</v>
      </c>
      <c r="AY353" s="176" t="s">
        <v>126</v>
      </c>
    </row>
    <row r="354" s="173" customFormat="true" ht="12.8" hidden="false" customHeight="false" outlineLevel="0" collapsed="false">
      <c r="B354" s="174"/>
      <c r="D354" s="175" t="s">
        <v>146</v>
      </c>
      <c r="E354" s="176"/>
      <c r="F354" s="177" t="s">
        <v>753</v>
      </c>
      <c r="H354" s="178" t="n">
        <v>19.136</v>
      </c>
      <c r="I354" s="179"/>
      <c r="L354" s="174"/>
      <c r="M354" s="180"/>
      <c r="N354" s="181"/>
      <c r="O354" s="181"/>
      <c r="P354" s="181"/>
      <c r="Q354" s="181"/>
      <c r="R354" s="181"/>
      <c r="S354" s="181"/>
      <c r="T354" s="182"/>
      <c r="AT354" s="176" t="s">
        <v>146</v>
      </c>
      <c r="AU354" s="176" t="s">
        <v>135</v>
      </c>
      <c r="AV354" s="173" t="s">
        <v>135</v>
      </c>
      <c r="AW354" s="173" t="s">
        <v>31</v>
      </c>
      <c r="AX354" s="173" t="s">
        <v>74</v>
      </c>
      <c r="AY354" s="176" t="s">
        <v>126</v>
      </c>
    </row>
    <row r="355" s="173" customFormat="true" ht="12.8" hidden="false" customHeight="false" outlineLevel="0" collapsed="false">
      <c r="B355" s="174"/>
      <c r="D355" s="175" t="s">
        <v>146</v>
      </c>
      <c r="E355" s="176"/>
      <c r="F355" s="177" t="s">
        <v>754</v>
      </c>
      <c r="H355" s="178" t="n">
        <v>60.32</v>
      </c>
      <c r="I355" s="179"/>
      <c r="L355" s="174"/>
      <c r="M355" s="180"/>
      <c r="N355" s="181"/>
      <c r="O355" s="181"/>
      <c r="P355" s="181"/>
      <c r="Q355" s="181"/>
      <c r="R355" s="181"/>
      <c r="S355" s="181"/>
      <c r="T355" s="182"/>
      <c r="AT355" s="176" t="s">
        <v>146</v>
      </c>
      <c r="AU355" s="176" t="s">
        <v>135</v>
      </c>
      <c r="AV355" s="173" t="s">
        <v>135</v>
      </c>
      <c r="AW355" s="173" t="s">
        <v>31</v>
      </c>
      <c r="AX355" s="173" t="s">
        <v>74</v>
      </c>
      <c r="AY355" s="176" t="s">
        <v>126</v>
      </c>
    </row>
    <row r="356" s="173" customFormat="true" ht="12.8" hidden="false" customHeight="false" outlineLevel="0" collapsed="false">
      <c r="B356" s="174"/>
      <c r="D356" s="175" t="s">
        <v>146</v>
      </c>
      <c r="E356" s="176"/>
      <c r="F356" s="177" t="s">
        <v>755</v>
      </c>
      <c r="H356" s="178" t="n">
        <v>37.44</v>
      </c>
      <c r="I356" s="179"/>
      <c r="L356" s="174"/>
      <c r="M356" s="180"/>
      <c r="N356" s="181"/>
      <c r="O356" s="181"/>
      <c r="P356" s="181"/>
      <c r="Q356" s="181"/>
      <c r="R356" s="181"/>
      <c r="S356" s="181"/>
      <c r="T356" s="182"/>
      <c r="AT356" s="176" t="s">
        <v>146</v>
      </c>
      <c r="AU356" s="176" t="s">
        <v>135</v>
      </c>
      <c r="AV356" s="173" t="s">
        <v>135</v>
      </c>
      <c r="AW356" s="173" t="s">
        <v>31</v>
      </c>
      <c r="AX356" s="173" t="s">
        <v>74</v>
      </c>
      <c r="AY356" s="176" t="s">
        <v>126</v>
      </c>
    </row>
    <row r="357" s="173" customFormat="true" ht="12.8" hidden="false" customHeight="false" outlineLevel="0" collapsed="false">
      <c r="B357" s="174"/>
      <c r="D357" s="175" t="s">
        <v>146</v>
      </c>
      <c r="E357" s="176"/>
      <c r="F357" s="177" t="s">
        <v>756</v>
      </c>
      <c r="H357" s="178" t="n">
        <v>36.92</v>
      </c>
      <c r="I357" s="179"/>
      <c r="L357" s="174"/>
      <c r="M357" s="180"/>
      <c r="N357" s="181"/>
      <c r="O357" s="181"/>
      <c r="P357" s="181"/>
      <c r="Q357" s="181"/>
      <c r="R357" s="181"/>
      <c r="S357" s="181"/>
      <c r="T357" s="182"/>
      <c r="AT357" s="176" t="s">
        <v>146</v>
      </c>
      <c r="AU357" s="176" t="s">
        <v>135</v>
      </c>
      <c r="AV357" s="173" t="s">
        <v>135</v>
      </c>
      <c r="AW357" s="173" t="s">
        <v>31</v>
      </c>
      <c r="AX357" s="173" t="s">
        <v>74</v>
      </c>
      <c r="AY357" s="176" t="s">
        <v>126</v>
      </c>
    </row>
    <row r="358" s="203" customFormat="true" ht="12.8" hidden="false" customHeight="false" outlineLevel="0" collapsed="false">
      <c r="B358" s="204"/>
      <c r="D358" s="175" t="s">
        <v>146</v>
      </c>
      <c r="E358" s="205"/>
      <c r="F358" s="206" t="s">
        <v>748</v>
      </c>
      <c r="H358" s="207" t="n">
        <v>220.382</v>
      </c>
      <c r="I358" s="208"/>
      <c r="L358" s="204"/>
      <c r="M358" s="209"/>
      <c r="N358" s="210"/>
      <c r="O358" s="210"/>
      <c r="P358" s="210"/>
      <c r="Q358" s="210"/>
      <c r="R358" s="210"/>
      <c r="S358" s="210"/>
      <c r="T358" s="211"/>
      <c r="AT358" s="205" t="s">
        <v>146</v>
      </c>
      <c r="AU358" s="205" t="s">
        <v>135</v>
      </c>
      <c r="AV358" s="203" t="s">
        <v>127</v>
      </c>
      <c r="AW358" s="203" t="s">
        <v>31</v>
      </c>
      <c r="AX358" s="203" t="s">
        <v>74</v>
      </c>
      <c r="AY358" s="205" t="s">
        <v>126</v>
      </c>
    </row>
    <row r="359" s="183" customFormat="true" ht="12.8" hidden="false" customHeight="false" outlineLevel="0" collapsed="false">
      <c r="B359" s="184"/>
      <c r="D359" s="175" t="s">
        <v>146</v>
      </c>
      <c r="E359" s="185"/>
      <c r="F359" s="186" t="s">
        <v>189</v>
      </c>
      <c r="H359" s="187" t="n">
        <v>298.832</v>
      </c>
      <c r="I359" s="188"/>
      <c r="L359" s="184"/>
      <c r="M359" s="189"/>
      <c r="N359" s="190"/>
      <c r="O359" s="190"/>
      <c r="P359" s="190"/>
      <c r="Q359" s="190"/>
      <c r="R359" s="190"/>
      <c r="S359" s="190"/>
      <c r="T359" s="191"/>
      <c r="AT359" s="185" t="s">
        <v>146</v>
      </c>
      <c r="AU359" s="185" t="s">
        <v>135</v>
      </c>
      <c r="AV359" s="183" t="s">
        <v>134</v>
      </c>
      <c r="AW359" s="183" t="s">
        <v>31</v>
      </c>
      <c r="AX359" s="183" t="s">
        <v>79</v>
      </c>
      <c r="AY359" s="185" t="s">
        <v>126</v>
      </c>
    </row>
    <row r="360" s="27" customFormat="true" ht="24.15" hidden="false" customHeight="true" outlineLevel="0" collapsed="false">
      <c r="A360" s="22"/>
      <c r="B360" s="159"/>
      <c r="C360" s="160" t="s">
        <v>757</v>
      </c>
      <c r="D360" s="160" t="s">
        <v>129</v>
      </c>
      <c r="E360" s="161" t="s">
        <v>758</v>
      </c>
      <c r="F360" s="162" t="s">
        <v>759</v>
      </c>
      <c r="G360" s="163" t="s">
        <v>139</v>
      </c>
      <c r="H360" s="164" t="n">
        <v>298.832</v>
      </c>
      <c r="I360" s="165"/>
      <c r="J360" s="166" t="n">
        <f aca="false">ROUND(I360*H360,2)</f>
        <v>0</v>
      </c>
      <c r="K360" s="162" t="s">
        <v>133</v>
      </c>
      <c r="L360" s="23"/>
      <c r="M360" s="167"/>
      <c r="N360" s="168" t="s">
        <v>40</v>
      </c>
      <c r="O360" s="60"/>
      <c r="P360" s="169" t="n">
        <f aca="false">O360*H360</f>
        <v>0</v>
      </c>
      <c r="Q360" s="169" t="n">
        <v>0</v>
      </c>
      <c r="R360" s="169" t="n">
        <f aca="false">Q360*H360</f>
        <v>0</v>
      </c>
      <c r="S360" s="169" t="n">
        <v>0</v>
      </c>
      <c r="T360" s="170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1" t="s">
        <v>210</v>
      </c>
      <c r="AT360" s="171" t="s">
        <v>129</v>
      </c>
      <c r="AU360" s="171" t="s">
        <v>135</v>
      </c>
      <c r="AY360" s="3" t="s">
        <v>126</v>
      </c>
      <c r="BE360" s="172" t="n">
        <f aca="false">IF(N360="základní",J360,0)</f>
        <v>0</v>
      </c>
      <c r="BF360" s="172" t="n">
        <f aca="false">IF(N360="snížená",J360,0)</f>
        <v>0</v>
      </c>
      <c r="BG360" s="172" t="n">
        <f aca="false">IF(N360="zákl. přenesená",J360,0)</f>
        <v>0</v>
      </c>
      <c r="BH360" s="172" t="n">
        <f aca="false">IF(N360="sníž. přenesená",J360,0)</f>
        <v>0</v>
      </c>
      <c r="BI360" s="172" t="n">
        <f aca="false">IF(N360="nulová",J360,0)</f>
        <v>0</v>
      </c>
      <c r="BJ360" s="3" t="s">
        <v>135</v>
      </c>
      <c r="BK360" s="172" t="n">
        <f aca="false">ROUND(I360*H360,2)</f>
        <v>0</v>
      </c>
      <c r="BL360" s="3" t="s">
        <v>210</v>
      </c>
      <c r="BM360" s="171" t="s">
        <v>760</v>
      </c>
    </row>
    <row r="361" s="27" customFormat="true" ht="24.15" hidden="false" customHeight="true" outlineLevel="0" collapsed="false">
      <c r="A361" s="22"/>
      <c r="B361" s="159"/>
      <c r="C361" s="160" t="s">
        <v>761</v>
      </c>
      <c r="D361" s="160" t="s">
        <v>129</v>
      </c>
      <c r="E361" s="161" t="s">
        <v>762</v>
      </c>
      <c r="F361" s="162" t="s">
        <v>763</v>
      </c>
      <c r="G361" s="163" t="s">
        <v>139</v>
      </c>
      <c r="H361" s="164" t="n">
        <v>1</v>
      </c>
      <c r="I361" s="165"/>
      <c r="J361" s="166" t="n">
        <f aca="false">ROUND(I361*H361,2)</f>
        <v>0</v>
      </c>
      <c r="K361" s="162" t="s">
        <v>133</v>
      </c>
      <c r="L361" s="23"/>
      <c r="M361" s="167"/>
      <c r="N361" s="168" t="s">
        <v>40</v>
      </c>
      <c r="O361" s="60"/>
      <c r="P361" s="169" t="n">
        <f aca="false">O361*H361</f>
        <v>0</v>
      </c>
      <c r="Q361" s="169" t="n">
        <v>0.00038</v>
      </c>
      <c r="R361" s="169" t="n">
        <f aca="false">Q361*H361</f>
        <v>0.00038</v>
      </c>
      <c r="S361" s="169" t="n">
        <v>0</v>
      </c>
      <c r="T361" s="170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1" t="s">
        <v>210</v>
      </c>
      <c r="AT361" s="171" t="s">
        <v>129</v>
      </c>
      <c r="AU361" s="171" t="s">
        <v>135</v>
      </c>
      <c r="AY361" s="3" t="s">
        <v>126</v>
      </c>
      <c r="BE361" s="172" t="n">
        <f aca="false">IF(N361="základní",J361,0)</f>
        <v>0</v>
      </c>
      <c r="BF361" s="172" t="n">
        <f aca="false">IF(N361="snížená",J361,0)</f>
        <v>0</v>
      </c>
      <c r="BG361" s="172" t="n">
        <f aca="false">IF(N361="zákl. přenesená",J361,0)</f>
        <v>0</v>
      </c>
      <c r="BH361" s="172" t="n">
        <f aca="false">IF(N361="sníž. přenesená",J361,0)</f>
        <v>0</v>
      </c>
      <c r="BI361" s="172" t="n">
        <f aca="false">IF(N361="nulová",J361,0)</f>
        <v>0</v>
      </c>
      <c r="BJ361" s="3" t="s">
        <v>135</v>
      </c>
      <c r="BK361" s="172" t="n">
        <f aca="false">ROUND(I361*H361,2)</f>
        <v>0</v>
      </c>
      <c r="BL361" s="3" t="s">
        <v>210</v>
      </c>
      <c r="BM361" s="171" t="s">
        <v>764</v>
      </c>
    </row>
    <row r="362" s="27" customFormat="true" ht="24.15" hidden="false" customHeight="true" outlineLevel="0" collapsed="false">
      <c r="A362" s="22"/>
      <c r="B362" s="159"/>
      <c r="C362" s="160" t="s">
        <v>765</v>
      </c>
      <c r="D362" s="160" t="s">
        <v>129</v>
      </c>
      <c r="E362" s="161" t="s">
        <v>766</v>
      </c>
      <c r="F362" s="162" t="s">
        <v>767</v>
      </c>
      <c r="G362" s="163" t="s">
        <v>139</v>
      </c>
      <c r="H362" s="164" t="n">
        <v>298.832</v>
      </c>
      <c r="I362" s="165"/>
      <c r="J362" s="166" t="n">
        <f aca="false">ROUND(I362*H362,2)</f>
        <v>0</v>
      </c>
      <c r="K362" s="162" t="s">
        <v>133</v>
      </c>
      <c r="L362" s="23"/>
      <c r="M362" s="167"/>
      <c r="N362" s="168" t="s">
        <v>40</v>
      </c>
      <c r="O362" s="60"/>
      <c r="P362" s="169" t="n">
        <f aca="false">O362*H362</f>
        <v>0</v>
      </c>
      <c r="Q362" s="169" t="n">
        <v>0.00029</v>
      </c>
      <c r="R362" s="169" t="n">
        <f aca="false">Q362*H362</f>
        <v>0.08666128</v>
      </c>
      <c r="S362" s="169" t="n">
        <v>0</v>
      </c>
      <c r="T362" s="170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1" t="s">
        <v>210</v>
      </c>
      <c r="AT362" s="171" t="s">
        <v>129</v>
      </c>
      <c r="AU362" s="171" t="s">
        <v>135</v>
      </c>
      <c r="AY362" s="3" t="s">
        <v>126</v>
      </c>
      <c r="BE362" s="172" t="n">
        <f aca="false">IF(N362="základní",J362,0)</f>
        <v>0</v>
      </c>
      <c r="BF362" s="172" t="n">
        <f aca="false">IF(N362="snížená",J362,0)</f>
        <v>0</v>
      </c>
      <c r="BG362" s="172" t="n">
        <f aca="false">IF(N362="zákl. přenesená",J362,0)</f>
        <v>0</v>
      </c>
      <c r="BH362" s="172" t="n">
        <f aca="false">IF(N362="sníž. přenesená",J362,0)</f>
        <v>0</v>
      </c>
      <c r="BI362" s="172" t="n">
        <f aca="false">IF(N362="nulová",J362,0)</f>
        <v>0</v>
      </c>
      <c r="BJ362" s="3" t="s">
        <v>135</v>
      </c>
      <c r="BK362" s="172" t="n">
        <f aca="false">ROUND(I362*H362,2)</f>
        <v>0</v>
      </c>
      <c r="BL362" s="3" t="s">
        <v>210</v>
      </c>
      <c r="BM362" s="171" t="s">
        <v>768</v>
      </c>
    </row>
    <row r="363" s="27" customFormat="true" ht="24.15" hidden="false" customHeight="true" outlineLevel="0" collapsed="false">
      <c r="A363" s="22"/>
      <c r="B363" s="159"/>
      <c r="C363" s="160" t="s">
        <v>769</v>
      </c>
      <c r="D363" s="160" t="s">
        <v>129</v>
      </c>
      <c r="E363" s="161" t="s">
        <v>770</v>
      </c>
      <c r="F363" s="162" t="s">
        <v>771</v>
      </c>
      <c r="G363" s="163" t="s">
        <v>139</v>
      </c>
      <c r="H363" s="164" t="n">
        <v>6.1</v>
      </c>
      <c r="I363" s="165"/>
      <c r="J363" s="166" t="n">
        <f aca="false">ROUND(I363*H363,2)</f>
        <v>0</v>
      </c>
      <c r="K363" s="162" t="s">
        <v>133</v>
      </c>
      <c r="L363" s="23"/>
      <c r="M363" s="167"/>
      <c r="N363" s="168" t="s">
        <v>40</v>
      </c>
      <c r="O363" s="60"/>
      <c r="P363" s="169" t="n">
        <f aca="false">O363*H363</f>
        <v>0</v>
      </c>
      <c r="Q363" s="169" t="n">
        <v>0.00028</v>
      </c>
      <c r="R363" s="169" t="n">
        <f aca="false">Q363*H363</f>
        <v>0.001708</v>
      </c>
      <c r="S363" s="169" t="n">
        <v>0</v>
      </c>
      <c r="T363" s="170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1" t="s">
        <v>210</v>
      </c>
      <c r="AT363" s="171" t="s">
        <v>129</v>
      </c>
      <c r="AU363" s="171" t="s">
        <v>135</v>
      </c>
      <c r="AY363" s="3" t="s">
        <v>126</v>
      </c>
      <c r="BE363" s="172" t="n">
        <f aca="false">IF(N363="základní",J363,0)</f>
        <v>0</v>
      </c>
      <c r="BF363" s="172" t="n">
        <f aca="false">IF(N363="snížená",J363,0)</f>
        <v>0</v>
      </c>
      <c r="BG363" s="172" t="n">
        <f aca="false">IF(N363="zákl. přenesená",J363,0)</f>
        <v>0</v>
      </c>
      <c r="BH363" s="172" t="n">
        <f aca="false">IF(N363="sníž. přenesená",J363,0)</f>
        <v>0</v>
      </c>
      <c r="BI363" s="172" t="n">
        <f aca="false">IF(N363="nulová",J363,0)</f>
        <v>0</v>
      </c>
      <c r="BJ363" s="3" t="s">
        <v>135</v>
      </c>
      <c r="BK363" s="172" t="n">
        <f aca="false">ROUND(I363*H363,2)</f>
        <v>0</v>
      </c>
      <c r="BL363" s="3" t="s">
        <v>210</v>
      </c>
      <c r="BM363" s="171" t="s">
        <v>772</v>
      </c>
    </row>
    <row r="364" s="145" customFormat="true" ht="25.9" hidden="false" customHeight="true" outlineLevel="0" collapsed="false">
      <c r="B364" s="146"/>
      <c r="D364" s="147" t="s">
        <v>73</v>
      </c>
      <c r="E364" s="148" t="s">
        <v>773</v>
      </c>
      <c r="F364" s="148" t="s">
        <v>774</v>
      </c>
      <c r="I364" s="149"/>
      <c r="J364" s="150" t="n">
        <f aca="false">BK364</f>
        <v>0</v>
      </c>
      <c r="L364" s="146"/>
      <c r="M364" s="151"/>
      <c r="N364" s="152"/>
      <c r="O364" s="152"/>
      <c r="P364" s="153" t="n">
        <f aca="false">SUM(P365:P371)</f>
        <v>0</v>
      </c>
      <c r="Q364" s="152"/>
      <c r="R364" s="153" t="n">
        <f aca="false">SUM(R365:R371)</f>
        <v>0</v>
      </c>
      <c r="S364" s="152"/>
      <c r="T364" s="154" t="n">
        <f aca="false">SUM(T365:T371)</f>
        <v>0</v>
      </c>
      <c r="AR364" s="147" t="s">
        <v>134</v>
      </c>
      <c r="AT364" s="155" t="s">
        <v>73</v>
      </c>
      <c r="AU364" s="155" t="s">
        <v>74</v>
      </c>
      <c r="AY364" s="147" t="s">
        <v>126</v>
      </c>
      <c r="BK364" s="156" t="n">
        <f aca="false">SUM(BK365:BK371)</f>
        <v>0</v>
      </c>
    </row>
    <row r="365" s="27" customFormat="true" ht="16.5" hidden="false" customHeight="true" outlineLevel="0" collapsed="false">
      <c r="A365" s="22"/>
      <c r="B365" s="159"/>
      <c r="C365" s="160" t="s">
        <v>775</v>
      </c>
      <c r="D365" s="160" t="s">
        <v>129</v>
      </c>
      <c r="E365" s="161" t="s">
        <v>776</v>
      </c>
      <c r="F365" s="162" t="s">
        <v>777</v>
      </c>
      <c r="G365" s="163" t="s">
        <v>221</v>
      </c>
      <c r="H365" s="164" t="n">
        <v>3</v>
      </c>
      <c r="I365" s="165"/>
      <c r="J365" s="166" t="n">
        <f aca="false">ROUND(I365*H365,2)</f>
        <v>0</v>
      </c>
      <c r="K365" s="162" t="s">
        <v>133</v>
      </c>
      <c r="L365" s="23"/>
      <c r="M365" s="167"/>
      <c r="N365" s="168" t="s">
        <v>40</v>
      </c>
      <c r="O365" s="60"/>
      <c r="P365" s="169" t="n">
        <f aca="false">O365*H365</f>
        <v>0</v>
      </c>
      <c r="Q365" s="169" t="n">
        <v>0</v>
      </c>
      <c r="R365" s="169" t="n">
        <f aca="false">Q365*H365</f>
        <v>0</v>
      </c>
      <c r="S365" s="169" t="n">
        <v>0</v>
      </c>
      <c r="T365" s="170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1" t="s">
        <v>778</v>
      </c>
      <c r="AT365" s="171" t="s">
        <v>129</v>
      </c>
      <c r="AU365" s="171" t="s">
        <v>79</v>
      </c>
      <c r="AY365" s="3" t="s">
        <v>126</v>
      </c>
      <c r="BE365" s="172" t="n">
        <f aca="false">IF(N365="základní",J365,0)</f>
        <v>0</v>
      </c>
      <c r="BF365" s="172" t="n">
        <f aca="false">IF(N365="snížená",J365,0)</f>
        <v>0</v>
      </c>
      <c r="BG365" s="172" t="n">
        <f aca="false">IF(N365="zákl. přenesená",J365,0)</f>
        <v>0</v>
      </c>
      <c r="BH365" s="172" t="n">
        <f aca="false">IF(N365="sníž. přenesená",J365,0)</f>
        <v>0</v>
      </c>
      <c r="BI365" s="172" t="n">
        <f aca="false">IF(N365="nulová",J365,0)</f>
        <v>0</v>
      </c>
      <c r="BJ365" s="3" t="s">
        <v>135</v>
      </c>
      <c r="BK365" s="172" t="n">
        <f aca="false">ROUND(I365*H365,2)</f>
        <v>0</v>
      </c>
      <c r="BL365" s="3" t="s">
        <v>778</v>
      </c>
      <c r="BM365" s="171" t="s">
        <v>779</v>
      </c>
    </row>
    <row r="366" s="173" customFormat="true" ht="12.8" hidden="false" customHeight="false" outlineLevel="0" collapsed="false">
      <c r="B366" s="174"/>
      <c r="D366" s="175" t="s">
        <v>146</v>
      </c>
      <c r="E366" s="176"/>
      <c r="F366" s="177" t="s">
        <v>780</v>
      </c>
      <c r="H366" s="178" t="n">
        <v>3</v>
      </c>
      <c r="I366" s="179"/>
      <c r="L366" s="174"/>
      <c r="M366" s="180"/>
      <c r="N366" s="181"/>
      <c r="O366" s="181"/>
      <c r="P366" s="181"/>
      <c r="Q366" s="181"/>
      <c r="R366" s="181"/>
      <c r="S366" s="181"/>
      <c r="T366" s="182"/>
      <c r="AT366" s="176" t="s">
        <v>146</v>
      </c>
      <c r="AU366" s="176" t="s">
        <v>79</v>
      </c>
      <c r="AV366" s="173" t="s">
        <v>135</v>
      </c>
      <c r="AW366" s="173" t="s">
        <v>31</v>
      </c>
      <c r="AX366" s="173" t="s">
        <v>74</v>
      </c>
      <c r="AY366" s="176" t="s">
        <v>126</v>
      </c>
    </row>
    <row r="367" s="183" customFormat="true" ht="12.8" hidden="false" customHeight="false" outlineLevel="0" collapsed="false">
      <c r="B367" s="184"/>
      <c r="D367" s="175" t="s">
        <v>146</v>
      </c>
      <c r="E367" s="185"/>
      <c r="F367" s="186" t="s">
        <v>189</v>
      </c>
      <c r="H367" s="187" t="n">
        <v>3</v>
      </c>
      <c r="I367" s="188"/>
      <c r="L367" s="184"/>
      <c r="M367" s="189"/>
      <c r="N367" s="190"/>
      <c r="O367" s="190"/>
      <c r="P367" s="190"/>
      <c r="Q367" s="190"/>
      <c r="R367" s="190"/>
      <c r="S367" s="190"/>
      <c r="T367" s="191"/>
      <c r="AT367" s="185" t="s">
        <v>146</v>
      </c>
      <c r="AU367" s="185" t="s">
        <v>79</v>
      </c>
      <c r="AV367" s="183" t="s">
        <v>134</v>
      </c>
      <c r="AW367" s="183" t="s">
        <v>31</v>
      </c>
      <c r="AX367" s="183" t="s">
        <v>79</v>
      </c>
      <c r="AY367" s="185" t="s">
        <v>126</v>
      </c>
    </row>
    <row r="368" s="27" customFormat="true" ht="16.5" hidden="false" customHeight="true" outlineLevel="0" collapsed="false">
      <c r="A368" s="22"/>
      <c r="B368" s="159"/>
      <c r="C368" s="160" t="s">
        <v>781</v>
      </c>
      <c r="D368" s="160" t="s">
        <v>129</v>
      </c>
      <c r="E368" s="161" t="s">
        <v>782</v>
      </c>
      <c r="F368" s="162" t="s">
        <v>783</v>
      </c>
      <c r="G368" s="163" t="s">
        <v>221</v>
      </c>
      <c r="H368" s="164" t="n">
        <v>5</v>
      </c>
      <c r="I368" s="165"/>
      <c r="J368" s="166" t="n">
        <f aca="false">ROUND(I368*H368,2)</f>
        <v>0</v>
      </c>
      <c r="K368" s="162" t="s">
        <v>133</v>
      </c>
      <c r="L368" s="23"/>
      <c r="M368" s="167"/>
      <c r="N368" s="168" t="s">
        <v>40</v>
      </c>
      <c r="O368" s="60"/>
      <c r="P368" s="169" t="n">
        <f aca="false">O368*H368</f>
        <v>0</v>
      </c>
      <c r="Q368" s="169" t="n">
        <v>0</v>
      </c>
      <c r="R368" s="169" t="n">
        <f aca="false">Q368*H368</f>
        <v>0</v>
      </c>
      <c r="S368" s="169" t="n">
        <v>0</v>
      </c>
      <c r="T368" s="170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1" t="s">
        <v>778</v>
      </c>
      <c r="AT368" s="171" t="s">
        <v>129</v>
      </c>
      <c r="AU368" s="171" t="s">
        <v>79</v>
      </c>
      <c r="AY368" s="3" t="s">
        <v>126</v>
      </c>
      <c r="BE368" s="172" t="n">
        <f aca="false">IF(N368="základní",J368,0)</f>
        <v>0</v>
      </c>
      <c r="BF368" s="172" t="n">
        <f aca="false">IF(N368="snížená",J368,0)</f>
        <v>0</v>
      </c>
      <c r="BG368" s="172" t="n">
        <f aca="false">IF(N368="zákl. přenesená",J368,0)</f>
        <v>0</v>
      </c>
      <c r="BH368" s="172" t="n">
        <f aca="false">IF(N368="sníž. přenesená",J368,0)</f>
        <v>0</v>
      </c>
      <c r="BI368" s="172" t="n">
        <f aca="false">IF(N368="nulová",J368,0)</f>
        <v>0</v>
      </c>
      <c r="BJ368" s="3" t="s">
        <v>135</v>
      </c>
      <c r="BK368" s="172" t="n">
        <f aca="false">ROUND(I368*H368,2)</f>
        <v>0</v>
      </c>
      <c r="BL368" s="3" t="s">
        <v>778</v>
      </c>
      <c r="BM368" s="171" t="s">
        <v>784</v>
      </c>
    </row>
    <row r="369" s="173" customFormat="true" ht="12.8" hidden="false" customHeight="false" outlineLevel="0" collapsed="false">
      <c r="B369" s="174"/>
      <c r="D369" s="175" t="s">
        <v>146</v>
      </c>
      <c r="E369" s="176"/>
      <c r="F369" s="177" t="s">
        <v>785</v>
      </c>
      <c r="H369" s="178" t="n">
        <v>3</v>
      </c>
      <c r="I369" s="179"/>
      <c r="L369" s="174"/>
      <c r="M369" s="180"/>
      <c r="N369" s="181"/>
      <c r="O369" s="181"/>
      <c r="P369" s="181"/>
      <c r="Q369" s="181"/>
      <c r="R369" s="181"/>
      <c r="S369" s="181"/>
      <c r="T369" s="182"/>
      <c r="AT369" s="176" t="s">
        <v>146</v>
      </c>
      <c r="AU369" s="176" t="s">
        <v>79</v>
      </c>
      <c r="AV369" s="173" t="s">
        <v>135</v>
      </c>
      <c r="AW369" s="173" t="s">
        <v>31</v>
      </c>
      <c r="AX369" s="173" t="s">
        <v>74</v>
      </c>
      <c r="AY369" s="176" t="s">
        <v>126</v>
      </c>
    </row>
    <row r="370" s="173" customFormat="true" ht="12.8" hidden="false" customHeight="false" outlineLevel="0" collapsed="false">
      <c r="B370" s="174"/>
      <c r="D370" s="175" t="s">
        <v>146</v>
      </c>
      <c r="E370" s="176"/>
      <c r="F370" s="177" t="s">
        <v>786</v>
      </c>
      <c r="H370" s="178" t="n">
        <v>2</v>
      </c>
      <c r="I370" s="179"/>
      <c r="L370" s="174"/>
      <c r="M370" s="180"/>
      <c r="N370" s="181"/>
      <c r="O370" s="181"/>
      <c r="P370" s="181"/>
      <c r="Q370" s="181"/>
      <c r="R370" s="181"/>
      <c r="S370" s="181"/>
      <c r="T370" s="182"/>
      <c r="AT370" s="176" t="s">
        <v>146</v>
      </c>
      <c r="AU370" s="176" t="s">
        <v>79</v>
      </c>
      <c r="AV370" s="173" t="s">
        <v>135</v>
      </c>
      <c r="AW370" s="173" t="s">
        <v>31</v>
      </c>
      <c r="AX370" s="173" t="s">
        <v>74</v>
      </c>
      <c r="AY370" s="176" t="s">
        <v>126</v>
      </c>
    </row>
    <row r="371" s="183" customFormat="true" ht="12.8" hidden="false" customHeight="false" outlineLevel="0" collapsed="false">
      <c r="B371" s="184"/>
      <c r="D371" s="175" t="s">
        <v>146</v>
      </c>
      <c r="E371" s="185"/>
      <c r="F371" s="186" t="s">
        <v>189</v>
      </c>
      <c r="H371" s="187" t="n">
        <v>5</v>
      </c>
      <c r="I371" s="188"/>
      <c r="L371" s="184"/>
      <c r="M371" s="189"/>
      <c r="N371" s="190"/>
      <c r="O371" s="190"/>
      <c r="P371" s="190"/>
      <c r="Q371" s="190"/>
      <c r="R371" s="190"/>
      <c r="S371" s="190"/>
      <c r="T371" s="191"/>
      <c r="AT371" s="185" t="s">
        <v>146</v>
      </c>
      <c r="AU371" s="185" t="s">
        <v>79</v>
      </c>
      <c r="AV371" s="183" t="s">
        <v>134</v>
      </c>
      <c r="AW371" s="183" t="s">
        <v>31</v>
      </c>
      <c r="AX371" s="183" t="s">
        <v>79</v>
      </c>
      <c r="AY371" s="185" t="s">
        <v>126</v>
      </c>
    </row>
    <row r="372" s="145" customFormat="true" ht="25.9" hidden="false" customHeight="true" outlineLevel="0" collapsed="false">
      <c r="B372" s="146"/>
      <c r="D372" s="147" t="s">
        <v>73</v>
      </c>
      <c r="E372" s="148" t="s">
        <v>787</v>
      </c>
      <c r="F372" s="148" t="s">
        <v>788</v>
      </c>
      <c r="I372" s="149"/>
      <c r="J372" s="150" t="n">
        <f aca="false">BK372</f>
        <v>0</v>
      </c>
      <c r="L372" s="146"/>
      <c r="M372" s="151"/>
      <c r="N372" s="152"/>
      <c r="O372" s="152"/>
      <c r="P372" s="153" t="n">
        <f aca="false">P373+P375+P377</f>
        <v>0</v>
      </c>
      <c r="Q372" s="152"/>
      <c r="R372" s="153" t="n">
        <f aca="false">R373+R375+R377</f>
        <v>0</v>
      </c>
      <c r="S372" s="152"/>
      <c r="T372" s="154" t="n">
        <f aca="false">T373+T375+T377</f>
        <v>0</v>
      </c>
      <c r="AR372" s="147" t="s">
        <v>152</v>
      </c>
      <c r="AT372" s="155" t="s">
        <v>73</v>
      </c>
      <c r="AU372" s="155" t="s">
        <v>74</v>
      </c>
      <c r="AY372" s="147" t="s">
        <v>126</v>
      </c>
      <c r="BK372" s="156" t="n">
        <f aca="false">BK373+BK375+BK377</f>
        <v>0</v>
      </c>
    </row>
    <row r="373" s="145" customFormat="true" ht="22.8" hidden="false" customHeight="true" outlineLevel="0" collapsed="false">
      <c r="B373" s="146"/>
      <c r="D373" s="147" t="s">
        <v>73</v>
      </c>
      <c r="E373" s="157" t="s">
        <v>789</v>
      </c>
      <c r="F373" s="157" t="s">
        <v>790</v>
      </c>
      <c r="I373" s="149"/>
      <c r="J373" s="158" t="n">
        <f aca="false">BK373</f>
        <v>0</v>
      </c>
      <c r="L373" s="146"/>
      <c r="M373" s="151"/>
      <c r="N373" s="152"/>
      <c r="O373" s="152"/>
      <c r="P373" s="153" t="n">
        <f aca="false">P374</f>
        <v>0</v>
      </c>
      <c r="Q373" s="152"/>
      <c r="R373" s="153" t="n">
        <f aca="false">R374</f>
        <v>0</v>
      </c>
      <c r="S373" s="152"/>
      <c r="T373" s="154" t="n">
        <f aca="false">T374</f>
        <v>0</v>
      </c>
      <c r="AR373" s="147" t="s">
        <v>152</v>
      </c>
      <c r="AT373" s="155" t="s">
        <v>73</v>
      </c>
      <c r="AU373" s="155" t="s">
        <v>79</v>
      </c>
      <c r="AY373" s="147" t="s">
        <v>126</v>
      </c>
      <c r="BK373" s="156" t="n">
        <f aca="false">BK374</f>
        <v>0</v>
      </c>
    </row>
    <row r="374" s="27" customFormat="true" ht="16.5" hidden="false" customHeight="true" outlineLevel="0" collapsed="false">
      <c r="A374" s="22"/>
      <c r="B374" s="159"/>
      <c r="C374" s="160" t="s">
        <v>791</v>
      </c>
      <c r="D374" s="160" t="s">
        <v>129</v>
      </c>
      <c r="E374" s="161" t="s">
        <v>792</v>
      </c>
      <c r="F374" s="162" t="s">
        <v>793</v>
      </c>
      <c r="G374" s="163" t="s">
        <v>202</v>
      </c>
      <c r="H374" s="164" t="n">
        <v>1</v>
      </c>
      <c r="I374" s="165"/>
      <c r="J374" s="166" t="n">
        <f aca="false">ROUND(I374*H374,2)</f>
        <v>0</v>
      </c>
      <c r="K374" s="162" t="s">
        <v>133</v>
      </c>
      <c r="L374" s="23"/>
      <c r="M374" s="167"/>
      <c r="N374" s="168" t="s">
        <v>40</v>
      </c>
      <c r="O374" s="60"/>
      <c r="P374" s="169" t="n">
        <f aca="false">O374*H374</f>
        <v>0</v>
      </c>
      <c r="Q374" s="169" t="n">
        <v>0</v>
      </c>
      <c r="R374" s="169" t="n">
        <f aca="false">Q374*H374</f>
        <v>0</v>
      </c>
      <c r="S374" s="169" t="n">
        <v>0</v>
      </c>
      <c r="T374" s="170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1" t="s">
        <v>794</v>
      </c>
      <c r="AT374" s="171" t="s">
        <v>129</v>
      </c>
      <c r="AU374" s="171" t="s">
        <v>135</v>
      </c>
      <c r="AY374" s="3" t="s">
        <v>126</v>
      </c>
      <c r="BE374" s="172" t="n">
        <f aca="false">IF(N374="základní",J374,0)</f>
        <v>0</v>
      </c>
      <c r="BF374" s="172" t="n">
        <f aca="false">IF(N374="snížená",J374,0)</f>
        <v>0</v>
      </c>
      <c r="BG374" s="172" t="n">
        <f aca="false">IF(N374="zákl. přenesená",J374,0)</f>
        <v>0</v>
      </c>
      <c r="BH374" s="172" t="n">
        <f aca="false">IF(N374="sníž. přenesená",J374,0)</f>
        <v>0</v>
      </c>
      <c r="BI374" s="172" t="n">
        <f aca="false">IF(N374="nulová",J374,0)</f>
        <v>0</v>
      </c>
      <c r="BJ374" s="3" t="s">
        <v>135</v>
      </c>
      <c r="BK374" s="172" t="n">
        <f aca="false">ROUND(I374*H374,2)</f>
        <v>0</v>
      </c>
      <c r="BL374" s="3" t="s">
        <v>794</v>
      </c>
      <c r="BM374" s="171" t="s">
        <v>795</v>
      </c>
    </row>
    <row r="375" s="145" customFormat="true" ht="22.8" hidden="false" customHeight="true" outlineLevel="0" collapsed="false">
      <c r="B375" s="146"/>
      <c r="D375" s="147" t="s">
        <v>73</v>
      </c>
      <c r="E375" s="157" t="s">
        <v>796</v>
      </c>
      <c r="F375" s="157" t="s">
        <v>797</v>
      </c>
      <c r="I375" s="149"/>
      <c r="J375" s="158" t="n">
        <f aca="false">BK375</f>
        <v>0</v>
      </c>
      <c r="L375" s="146"/>
      <c r="M375" s="151"/>
      <c r="N375" s="152"/>
      <c r="O375" s="152"/>
      <c r="P375" s="153" t="n">
        <f aca="false">P376</f>
        <v>0</v>
      </c>
      <c r="Q375" s="152"/>
      <c r="R375" s="153" t="n">
        <f aca="false">R376</f>
        <v>0</v>
      </c>
      <c r="S375" s="152"/>
      <c r="T375" s="154" t="n">
        <f aca="false">T376</f>
        <v>0</v>
      </c>
      <c r="AR375" s="147" t="s">
        <v>152</v>
      </c>
      <c r="AT375" s="155" t="s">
        <v>73</v>
      </c>
      <c r="AU375" s="155" t="s">
        <v>79</v>
      </c>
      <c r="AY375" s="147" t="s">
        <v>126</v>
      </c>
      <c r="BK375" s="156" t="n">
        <f aca="false">BK376</f>
        <v>0</v>
      </c>
    </row>
    <row r="376" s="27" customFormat="true" ht="16.5" hidden="false" customHeight="true" outlineLevel="0" collapsed="false">
      <c r="A376" s="22"/>
      <c r="B376" s="159"/>
      <c r="C376" s="160" t="s">
        <v>798</v>
      </c>
      <c r="D376" s="160" t="s">
        <v>129</v>
      </c>
      <c r="E376" s="161" t="s">
        <v>799</v>
      </c>
      <c r="F376" s="162" t="s">
        <v>797</v>
      </c>
      <c r="G376" s="163" t="s">
        <v>202</v>
      </c>
      <c r="H376" s="164" t="n">
        <v>1</v>
      </c>
      <c r="I376" s="165"/>
      <c r="J376" s="166" t="n">
        <f aca="false">ROUND(I376*H376,2)</f>
        <v>0</v>
      </c>
      <c r="K376" s="162" t="s">
        <v>133</v>
      </c>
      <c r="L376" s="23"/>
      <c r="M376" s="167"/>
      <c r="N376" s="168" t="s">
        <v>40</v>
      </c>
      <c r="O376" s="60"/>
      <c r="P376" s="169" t="n">
        <f aca="false">O376*H376</f>
        <v>0</v>
      </c>
      <c r="Q376" s="169" t="n">
        <v>0</v>
      </c>
      <c r="R376" s="169" t="n">
        <f aca="false">Q376*H376</f>
        <v>0</v>
      </c>
      <c r="S376" s="169" t="n">
        <v>0</v>
      </c>
      <c r="T376" s="170" t="n">
        <f aca="false"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171" t="s">
        <v>794</v>
      </c>
      <c r="AT376" s="171" t="s">
        <v>129</v>
      </c>
      <c r="AU376" s="171" t="s">
        <v>135</v>
      </c>
      <c r="AY376" s="3" t="s">
        <v>126</v>
      </c>
      <c r="BE376" s="172" t="n">
        <f aca="false">IF(N376="základní",J376,0)</f>
        <v>0</v>
      </c>
      <c r="BF376" s="172" t="n">
        <f aca="false">IF(N376="snížená",J376,0)</f>
        <v>0</v>
      </c>
      <c r="BG376" s="172" t="n">
        <f aca="false">IF(N376="zákl. přenesená",J376,0)</f>
        <v>0</v>
      </c>
      <c r="BH376" s="172" t="n">
        <f aca="false">IF(N376="sníž. přenesená",J376,0)</f>
        <v>0</v>
      </c>
      <c r="BI376" s="172" t="n">
        <f aca="false">IF(N376="nulová",J376,0)</f>
        <v>0</v>
      </c>
      <c r="BJ376" s="3" t="s">
        <v>135</v>
      </c>
      <c r="BK376" s="172" t="n">
        <f aca="false">ROUND(I376*H376,2)</f>
        <v>0</v>
      </c>
      <c r="BL376" s="3" t="s">
        <v>794</v>
      </c>
      <c r="BM376" s="171" t="s">
        <v>800</v>
      </c>
    </row>
    <row r="377" s="145" customFormat="true" ht="22.8" hidden="false" customHeight="true" outlineLevel="0" collapsed="false">
      <c r="B377" s="146"/>
      <c r="D377" s="147" t="s">
        <v>73</v>
      </c>
      <c r="E377" s="157" t="s">
        <v>801</v>
      </c>
      <c r="F377" s="157" t="s">
        <v>802</v>
      </c>
      <c r="I377" s="149"/>
      <c r="J377" s="158" t="n">
        <f aca="false">BK377</f>
        <v>0</v>
      </c>
      <c r="L377" s="146"/>
      <c r="M377" s="151"/>
      <c r="N377" s="152"/>
      <c r="O377" s="152"/>
      <c r="P377" s="153" t="n">
        <f aca="false">P378</f>
        <v>0</v>
      </c>
      <c r="Q377" s="152"/>
      <c r="R377" s="153" t="n">
        <f aca="false">R378</f>
        <v>0</v>
      </c>
      <c r="S377" s="152"/>
      <c r="T377" s="154" t="n">
        <f aca="false">T378</f>
        <v>0</v>
      </c>
      <c r="AR377" s="147" t="s">
        <v>152</v>
      </c>
      <c r="AT377" s="155" t="s">
        <v>73</v>
      </c>
      <c r="AU377" s="155" t="s">
        <v>79</v>
      </c>
      <c r="AY377" s="147" t="s">
        <v>126</v>
      </c>
      <c r="BK377" s="156" t="n">
        <f aca="false">BK378</f>
        <v>0</v>
      </c>
    </row>
    <row r="378" s="27" customFormat="true" ht="16.5" hidden="false" customHeight="true" outlineLevel="0" collapsed="false">
      <c r="A378" s="22"/>
      <c r="B378" s="159"/>
      <c r="C378" s="160" t="s">
        <v>803</v>
      </c>
      <c r="D378" s="160" t="s">
        <v>129</v>
      </c>
      <c r="E378" s="161" t="s">
        <v>804</v>
      </c>
      <c r="F378" s="162" t="s">
        <v>805</v>
      </c>
      <c r="G378" s="163" t="s">
        <v>202</v>
      </c>
      <c r="H378" s="164" t="n">
        <v>1</v>
      </c>
      <c r="I378" s="165"/>
      <c r="J378" s="166" t="n">
        <f aca="false">ROUND(I378*H378,2)</f>
        <v>0</v>
      </c>
      <c r="K378" s="162" t="s">
        <v>133</v>
      </c>
      <c r="L378" s="23"/>
      <c r="M378" s="212"/>
      <c r="N378" s="213" t="s">
        <v>40</v>
      </c>
      <c r="O378" s="214"/>
      <c r="P378" s="215" t="n">
        <f aca="false">O378*H378</f>
        <v>0</v>
      </c>
      <c r="Q378" s="215" t="n">
        <v>0</v>
      </c>
      <c r="R378" s="215" t="n">
        <f aca="false">Q378*H378</f>
        <v>0</v>
      </c>
      <c r="S378" s="215" t="n">
        <v>0</v>
      </c>
      <c r="T378" s="216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1" t="s">
        <v>794</v>
      </c>
      <c r="AT378" s="171" t="s">
        <v>129</v>
      </c>
      <c r="AU378" s="171" t="s">
        <v>135</v>
      </c>
      <c r="AY378" s="3" t="s">
        <v>126</v>
      </c>
      <c r="BE378" s="172" t="n">
        <f aca="false">IF(N378="základní",J378,0)</f>
        <v>0</v>
      </c>
      <c r="BF378" s="172" t="n">
        <f aca="false">IF(N378="snížená",J378,0)</f>
        <v>0</v>
      </c>
      <c r="BG378" s="172" t="n">
        <f aca="false">IF(N378="zákl. přenesená",J378,0)</f>
        <v>0</v>
      </c>
      <c r="BH378" s="172" t="n">
        <f aca="false">IF(N378="sníž. přenesená",J378,0)</f>
        <v>0</v>
      </c>
      <c r="BI378" s="172" t="n">
        <f aca="false">IF(N378="nulová",J378,0)</f>
        <v>0</v>
      </c>
      <c r="BJ378" s="3" t="s">
        <v>135</v>
      </c>
      <c r="BK378" s="172" t="n">
        <f aca="false">ROUND(I378*H378,2)</f>
        <v>0</v>
      </c>
      <c r="BL378" s="3" t="s">
        <v>794</v>
      </c>
      <c r="BM378" s="171" t="s">
        <v>806</v>
      </c>
    </row>
    <row r="379" s="27" customFormat="true" ht="6.95" hidden="false" customHeight="true" outlineLevel="0" collapsed="false">
      <c r="A379" s="22"/>
      <c r="B379" s="44"/>
      <c r="C379" s="45"/>
      <c r="D379" s="45"/>
      <c r="E379" s="45"/>
      <c r="F379" s="45"/>
      <c r="G379" s="45"/>
      <c r="H379" s="45"/>
      <c r="I379" s="45"/>
      <c r="J379" s="45"/>
      <c r="K379" s="45"/>
      <c r="L379" s="23"/>
      <c r="M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</row>
  </sheetData>
  <autoFilter ref="C135:K378"/>
  <mergeCells count="6">
    <mergeCell ref="L2:V2"/>
    <mergeCell ref="E7:H7"/>
    <mergeCell ref="E16:H16"/>
    <mergeCell ref="E25:H25"/>
    <mergeCell ref="E85:H85"/>
    <mergeCell ref="E128:H12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2025-08-26T18:17:17Z</dcterms:created>
  <dc:creator>DESKTOP-VKVVR07\Eva</dc:creator>
  <dc:description/>
  <dc:language>cs-CZ</dc:language>
  <cp:lastModifiedBy/>
  <cp:lastPrinted>2025-08-26T20:27:19Z</cp:lastPrinted>
  <dcterms:modified xsi:type="dcterms:W3CDTF">2025-08-26T20:27:39Z</dcterms:modified>
  <cp:revision>1</cp:revision>
  <dc:subject/>
  <dc:title/>
</cp:coreProperties>
</file>